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02"/>
  <workbookPr defaultThemeVersion="202300"/>
  <mc:AlternateContent xmlns:mc="http://schemas.openxmlformats.org/markup-compatibility/2006">
    <mc:Choice Requires="x15">
      <x15ac:absPath xmlns:x15ac="http://schemas.microsoft.com/office/spreadsheetml/2010/11/ac" url="/Users/julian/Downloads/"/>
    </mc:Choice>
  </mc:AlternateContent>
  <xr:revisionPtr revIDLastSave="0" documentId="13_ncr:1_{820991EF-06B2-1946-B8A7-63A8C647E6B6}" xr6:coauthVersionLast="47" xr6:coauthVersionMax="47" xr10:uidLastSave="{00000000-0000-0000-0000-000000000000}"/>
  <bookViews>
    <workbookView xWindow="960" yWindow="660" windowWidth="29300" windowHeight="17180" xr2:uid="{94CC722B-C128-4744-8F5B-5856CE0483C1}"/>
  </bookViews>
  <sheets>
    <sheet name="IREN_MW_ARR" sheetId="8" r:id="rId1"/>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3" i="8" l="1"/>
  <c r="W33" i="8" s="1"/>
  <c r="Z33" i="8" s="1"/>
  <c r="U32" i="8"/>
  <c r="W32" i="8" s="1"/>
  <c r="Z32" i="8" s="1"/>
  <c r="U31" i="8"/>
  <c r="W31" i="8" s="1"/>
  <c r="Z31" i="8" s="1"/>
  <c r="U30" i="8"/>
  <c r="W30" i="8" s="1"/>
  <c r="Z30" i="8" s="1"/>
  <c r="U29" i="8"/>
  <c r="W29" i="8" s="1"/>
  <c r="Z29" i="8" s="1"/>
  <c r="S33" i="8"/>
  <c r="S32" i="8"/>
  <c r="S31" i="8"/>
  <c r="S30" i="8"/>
  <c r="S29" i="8"/>
  <c r="AC33" i="8"/>
  <c r="AC32" i="8"/>
  <c r="AC31" i="8"/>
  <c r="AC30" i="8"/>
  <c r="AC29" i="8"/>
  <c r="AC25" i="8"/>
  <c r="AC24" i="8"/>
  <c r="AC23" i="8"/>
  <c r="AC22" i="8"/>
  <c r="AC21" i="8"/>
  <c r="AC17" i="8"/>
  <c r="AC16" i="8"/>
  <c r="AC15" i="8"/>
  <c r="AC14" i="8"/>
  <c r="AC13" i="8"/>
  <c r="S25" i="8"/>
  <c r="S24" i="8"/>
  <c r="S23" i="8"/>
  <c r="S22" i="8"/>
  <c r="S21" i="8"/>
  <c r="Z23" i="8"/>
  <c r="W25" i="8"/>
  <c r="Z25" i="8" s="1"/>
  <c r="W23" i="8"/>
  <c r="U25" i="8"/>
  <c r="U24" i="8"/>
  <c r="W24" i="8" s="1"/>
  <c r="Z24" i="8" s="1"/>
  <c r="U23" i="8"/>
  <c r="U22" i="8"/>
  <c r="W22" i="8" s="1"/>
  <c r="Z22" i="8" s="1"/>
  <c r="U21" i="8"/>
  <c r="W21" i="8" s="1"/>
  <c r="Z21" i="8" s="1"/>
  <c r="AA31" i="8" l="1"/>
  <c r="AA30" i="8"/>
  <c r="AA32" i="8"/>
  <c r="AA29" i="8"/>
  <c r="AA33" i="8"/>
  <c r="AA21" i="8"/>
  <c r="AA22" i="8"/>
  <c r="AA23" i="8"/>
  <c r="AA24" i="8"/>
  <c r="AA25" i="8"/>
  <c r="L7" i="8"/>
  <c r="L6" i="8"/>
  <c r="L5" i="8"/>
  <c r="L4" i="8"/>
  <c r="L3" i="8"/>
  <c r="L2" i="8"/>
  <c r="E7" i="8" l="1"/>
  <c r="E6" i="8"/>
  <c r="E5" i="8"/>
  <c r="E4" i="8"/>
  <c r="E3" i="8"/>
  <c r="E2" i="8"/>
  <c r="S17" i="8" l="1"/>
  <c r="S16" i="8"/>
  <c r="S15" i="8"/>
  <c r="S14" i="8"/>
  <c r="S13" i="8"/>
  <c r="F7" i="8"/>
  <c r="F6" i="8"/>
  <c r="F5" i="8"/>
  <c r="F4" i="8"/>
  <c r="I4" i="8" s="1"/>
  <c r="U14" i="8" s="1"/>
  <c r="F3" i="8"/>
  <c r="I3" i="8" s="1"/>
  <c r="U13" i="8" s="1"/>
  <c r="F2" i="8"/>
  <c r="I2" i="8" s="1"/>
  <c r="AC7" i="8" a="1"/>
  <c r="AC7" i="8" s="1"/>
  <c r="Y7" i="8" a="1"/>
  <c r="Y7" i="8" s="1"/>
  <c r="AC6" i="8" a="1"/>
  <c r="AC6" i="8" s="1"/>
  <c r="Y6" i="8" a="1"/>
  <c r="Y6" i="8" s="1"/>
  <c r="AC5" i="8" a="1"/>
  <c r="AC5" i="8" s="1"/>
  <c r="Y5" i="8" a="1"/>
  <c r="Y5" i="8" s="1"/>
  <c r="AC4" i="8" a="1"/>
  <c r="AC4" i="8" s="1"/>
  <c r="Y4" i="8" a="1"/>
  <c r="Y4" i="8" s="1"/>
  <c r="AC3" i="8" a="1"/>
  <c r="AC3" i="8" s="1"/>
  <c r="Y3" i="8" a="1"/>
  <c r="Y3" i="8" s="1"/>
  <c r="AC2" i="8" a="1"/>
  <c r="AC2" i="8" s="1"/>
  <c r="Y2" i="8" a="1"/>
  <c r="Y2" i="8" s="1"/>
  <c r="AB22" i="8" l="1"/>
  <c r="AB30" i="8"/>
  <c r="AB23" i="8"/>
  <c r="AB31" i="8"/>
  <c r="AB24" i="8"/>
  <c r="AB32" i="8"/>
  <c r="AB25" i="8"/>
  <c r="AB33" i="8"/>
  <c r="AB21" i="8"/>
  <c r="AB29" i="8"/>
  <c r="I7" i="8"/>
  <c r="U17" i="8" s="1"/>
  <c r="I6" i="8"/>
  <c r="I5" i="8"/>
  <c r="U15" i="8" s="1"/>
  <c r="U2" i="8"/>
  <c r="W2" i="8" s="1"/>
  <c r="Z2" i="8" s="1"/>
  <c r="U3" i="8"/>
  <c r="U4" i="8"/>
  <c r="M2" i="8"/>
  <c r="O2" i="8" s="1"/>
  <c r="M4" i="8"/>
  <c r="O4" i="8" s="1"/>
  <c r="AD4" i="8"/>
  <c r="M3" i="8"/>
  <c r="O3" i="8" s="1"/>
  <c r="AD2" i="8"/>
  <c r="AD3" i="8"/>
  <c r="M6" i="8" l="1"/>
  <c r="O6" i="8" s="1"/>
  <c r="U16" i="8"/>
  <c r="AD7" i="8"/>
  <c r="AD5" i="8"/>
  <c r="AD6" i="8"/>
  <c r="U7" i="8"/>
  <c r="Q6" i="8"/>
  <c r="Q3" i="8"/>
  <c r="S3" i="8" s="1"/>
  <c r="W13" i="8" s="1"/>
  <c r="Z13" i="8" s="1"/>
  <c r="Q4" i="8"/>
  <c r="Q2" i="8"/>
  <c r="M7" i="8"/>
  <c r="O7" i="8" s="1"/>
  <c r="U6" i="8"/>
  <c r="M5" i="8"/>
  <c r="O5" i="8" s="1"/>
  <c r="U5" i="8"/>
  <c r="S4" i="8" l="1"/>
  <c r="W14" i="8" s="1"/>
  <c r="Z14" i="8" s="1"/>
  <c r="Q7" i="8"/>
  <c r="Q5" i="8"/>
  <c r="S5" i="8" l="1"/>
  <c r="W3" i="8"/>
  <c r="Z3" i="8" s="1"/>
  <c r="S6" i="8" l="1"/>
  <c r="W15" i="8"/>
  <c r="Z15" i="8" s="1"/>
  <c r="AA13" i="8"/>
  <c r="AB13" i="8"/>
  <c r="W4" i="8"/>
  <c r="Z4" i="8" s="1"/>
  <c r="AA3" i="8"/>
  <c r="AB3" i="8"/>
  <c r="S7" i="8" l="1"/>
  <c r="W17" i="8" s="1"/>
  <c r="Z17" i="8" s="1"/>
  <c r="W16" i="8"/>
  <c r="Z16" i="8" s="1"/>
  <c r="AB4" i="8"/>
  <c r="AA4" i="8"/>
  <c r="AA14" i="8"/>
  <c r="AB14" i="8"/>
  <c r="W5" i="8"/>
  <c r="Z5" i="8" s="1"/>
  <c r="AB5" i="8" l="1"/>
  <c r="AA5" i="8"/>
  <c r="AA15" i="8"/>
  <c r="AB15" i="8"/>
  <c r="W6" i="8"/>
  <c r="Z6" i="8" s="1"/>
  <c r="AB16" i="8" l="1"/>
  <c r="AA16" i="8"/>
  <c r="AB6" i="8"/>
  <c r="AA6" i="8"/>
  <c r="W7" i="8"/>
  <c r="Z7" i="8" s="1"/>
  <c r="AA7" i="8" l="1"/>
  <c r="AB7" i="8"/>
  <c r="AB17" i="8"/>
  <c r="AA17" i="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2"/>
        </ext>
      </extLst>
    </bk>
  </futureMetadata>
  <cellMetadata count="1">
    <bk>
      <rc t="1" v="0"/>
    </bk>
  </cellMetadata>
  <valueMetadata count="1">
    <bk>
      <rc t="2" v="0"/>
    </bk>
  </valueMetadata>
</metadata>
</file>

<file path=xl/sharedStrings.xml><?xml version="1.0" encoding="utf-8"?>
<sst xmlns="http://schemas.openxmlformats.org/spreadsheetml/2006/main" count="37" uniqueCount="37">
  <si>
    <t>CURRENT MARKET CAP</t>
  </si>
  <si>
    <t>CURRENT EBITDA MULTIPLE</t>
  </si>
  <si>
    <t>2025 (Forecast)</t>
  </si>
  <si>
    <t>2026 (Forecast)</t>
  </si>
  <si>
    <t>2027 (Forecast)</t>
  </si>
  <si>
    <t>2028 (Forecast)</t>
  </si>
  <si>
    <t>2029 (Forecast)</t>
  </si>
  <si>
    <t>2030 (Forecast)</t>
  </si>
  <si>
    <t>Est. Annual Adj. EBITDA</t>
  </si>
  <si>
    <t>Est. Annual Capex</t>
  </si>
  <si>
    <t>MSFT Prepayment</t>
  </si>
  <si>
    <t>Net Debt (Start of Year)</t>
  </si>
  <si>
    <t>Net Debt (End of Year)</t>
  </si>
  <si>
    <t>EBITDA Multiple (Assump.)</t>
  </si>
  <si>
    <t>Est. Enterprise Value (EV)</t>
  </si>
  <si>
    <t>Est. Market Cap (EV - Debt)</t>
  </si>
  <si>
    <t>TARGET PRICE / SHARE</t>
  </si>
  <si>
    <t>Current Price</t>
  </si>
  <si>
    <t>Cash for Capex (EBITDA - Int)</t>
  </si>
  <si>
    <t>Funding Need (Capex - Cash - Prepay)</t>
  </si>
  <si>
    <t>New Debt Added (Need - ATM)</t>
  </si>
  <si>
    <t>Increase Per Year</t>
  </si>
  <si>
    <t xml:space="preserve">POTENTIAL RETURN </t>
  </si>
  <si>
    <t>$M/MW/Yr</t>
  </si>
  <si>
    <t>EBITDA Margin</t>
  </si>
  <si>
    <t>Avg Online MW (Cumulative)</t>
  </si>
  <si>
    <t>Total EoY MW deployed (Cumulative)</t>
  </si>
  <si>
    <t>Equity Raised via ATM</t>
  </si>
  <si>
    <t>AI Recognized Rev</t>
  </si>
  <si>
    <t>AI ARR Run rate</t>
  </si>
  <si>
    <t>BTC Cash</t>
  </si>
  <si>
    <t>Interest Expense (Est. Blended 5%)</t>
  </si>
  <si>
    <t>Debt Amortization (Est)</t>
  </si>
  <si>
    <t># of Shares (ATM program)</t>
  </si>
  <si>
    <t>BASE Lower Case</t>
  </si>
  <si>
    <t>Defensible Easy</t>
  </si>
  <si>
    <t>Bull Case (non CRWV adjusted)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</si>
</sst>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
    <numFmt numFmtId="166" formatCode="_([$$-409]* #,##0.00_);_([$$-409]* \(#,##0.00\);_([$$-409]* &quot;-&quot;_);_(@_)"/>
    <numFmt numFmtId="167" formatCode="_-[$$-409]* #,##0.00_ ;_-[$$-409]* \-#,##0.00\ ;_-[$$-409]* &quot;-&quot;??_ ;_-@_ "/>
    <numFmt numFmtId="168" formatCode="_-[$$-409]* #,##0.0_ ;_-[$$-409]* \-#,##0.0\ ;_-[$$-409]* &quot;-&quot;??_ ;_-@_ "/>
    <numFmt numFmtId="169" formatCode="_-[$$-409]* #,##0_ ;_-[$$-409]* \-#,##0\ ;_-[$$-409]* &quot;-&quot;??_ ;_-@_ "/>
    <numFmt numFmtId="170" formatCode="_-[$$-409]* #,##0_ ;_-[$$-409]* \-#,##0\ ;_-[$$-409]* &quot;-&quot;?_ ;_-@_ "/>
  </numFmts>
  <fonts count="20" x14ac:knownFonts="1">
    <font>
      <sz val="12"/>
      <color theme="1"/>
      <name val="Aptos Narrow"/>
      <family val="2"/>
      <scheme val="minor"/>
    </font>
    <font>
      <sz val="12"/>
      <color theme="1"/>
      <name val="Aptos Narrow"/>
      <family val="2"/>
      <scheme val="minor"/>
    </font>
    <font>
      <b/>
      <sz val="12"/>
      <color theme="1"/>
      <name val="Aptos Narrow"/>
      <family val="2"/>
      <scheme val="minor"/>
    </font>
    <font>
      <b/>
      <sz val="10"/>
      <color rgb="FF000000"/>
      <name val="Arial"/>
      <family val="2"/>
    </font>
    <font>
      <sz val="10"/>
      <color rgb="FF000000"/>
      <name val="Arial"/>
      <family val="2"/>
    </font>
    <font>
      <b/>
      <sz val="10"/>
      <color theme="0"/>
      <name val="Arial"/>
      <family val="2"/>
    </font>
    <font>
      <b/>
      <sz val="10"/>
      <color theme="0"/>
      <name val="Aptos Narrow"/>
      <family val="2"/>
      <scheme val="minor"/>
    </font>
    <font>
      <i/>
      <sz val="10"/>
      <color theme="1" tint="0.499984740745262"/>
      <name val="Arial"/>
      <family val="2"/>
    </font>
    <font>
      <i/>
      <sz val="10"/>
      <color theme="8"/>
      <name val="Arial"/>
      <family val="2"/>
    </font>
    <font>
      <b/>
      <sz val="11"/>
      <color rgb="FF1B1C1D"/>
      <name val="Arial"/>
      <family val="2"/>
    </font>
    <font>
      <sz val="11"/>
      <color rgb="FF1B1C1D"/>
      <name val="Arial"/>
      <family val="2"/>
    </font>
    <font>
      <sz val="10"/>
      <color theme="1"/>
      <name val="Aptos Narrow"/>
      <family val="2"/>
      <scheme val="minor"/>
    </font>
    <font>
      <b/>
      <sz val="12"/>
      <color theme="1"/>
      <name val="Aptos Narrow"/>
      <scheme val="minor"/>
    </font>
    <font>
      <sz val="12"/>
      <color theme="0"/>
      <name val="Aptos Narrow"/>
      <family val="2"/>
      <scheme val="minor"/>
    </font>
    <font>
      <b/>
      <i/>
      <sz val="12"/>
      <color theme="1"/>
      <name val="Aptos Narrow"/>
      <scheme val="minor"/>
    </font>
    <font>
      <b/>
      <i/>
      <sz val="11"/>
      <color theme="1" tint="0.499984740745262"/>
      <name val="Arial"/>
      <family val="2"/>
    </font>
    <font>
      <i/>
      <sz val="11"/>
      <color theme="1" tint="0.499984740745262"/>
      <name val="Arial"/>
      <family val="2"/>
    </font>
    <font>
      <i/>
      <sz val="12"/>
      <color theme="1" tint="0.499984740745262"/>
      <name val="Aptos Narrow"/>
      <family val="2"/>
      <scheme val="minor"/>
    </font>
    <font>
      <b/>
      <i/>
      <sz val="12"/>
      <color theme="0"/>
      <name val="Aptos Narrow"/>
      <scheme val="minor"/>
    </font>
    <font>
      <sz val="10"/>
      <color theme="0"/>
      <name val="Arial"/>
      <family val="2"/>
    </font>
  </fonts>
  <fills count="14">
    <fill>
      <patternFill patternType="none"/>
    </fill>
    <fill>
      <patternFill patternType="gray125"/>
    </fill>
    <fill>
      <patternFill patternType="solid">
        <fgColor theme="0"/>
        <bgColor indexed="64"/>
      </patternFill>
    </fill>
    <fill>
      <patternFill patternType="solid">
        <fgColor rgb="FFF3F3F3"/>
        <bgColor rgb="FFF3F3F3"/>
      </patternFill>
    </fill>
    <fill>
      <patternFill patternType="solid">
        <fgColor rgb="FFFFFFFF"/>
        <bgColor rgb="FFFFFFFF"/>
      </patternFill>
    </fill>
    <fill>
      <patternFill patternType="solid">
        <fgColor theme="8" tint="-0.249977111117893"/>
        <bgColor indexed="64"/>
      </patternFill>
    </fill>
    <fill>
      <patternFill patternType="solid">
        <fgColor theme="8" tint="-0.249977111117893"/>
        <bgColor rgb="FFCCCCCC"/>
      </patternFill>
    </fill>
    <fill>
      <patternFill patternType="solid">
        <fgColor theme="8" tint="-0.249977111117893"/>
        <bgColor rgb="FFBDBDBD"/>
      </patternFill>
    </fill>
    <fill>
      <patternFill patternType="solid">
        <fgColor theme="2"/>
        <bgColor rgb="FFF3F3F3"/>
      </patternFill>
    </fill>
    <fill>
      <patternFill patternType="solid">
        <fgColor theme="8" tint="0.79998168889431442"/>
        <bgColor indexed="64"/>
      </patternFill>
    </fill>
    <fill>
      <patternFill patternType="solid">
        <fgColor theme="8" tint="0.79998168889431442"/>
        <bgColor rgb="FFF3F3F3"/>
      </patternFill>
    </fill>
    <fill>
      <patternFill patternType="solid">
        <fgColor theme="7"/>
        <bgColor indexed="64"/>
      </patternFill>
    </fill>
    <fill>
      <patternFill patternType="solid">
        <fgColor rgb="FFFFFF00"/>
        <bgColor indexed="64"/>
      </patternFill>
    </fill>
    <fill>
      <patternFill patternType="solid">
        <fgColor theme="1"/>
        <bgColor indexed="64"/>
      </patternFill>
    </fill>
  </fills>
  <borders count="1">
    <border>
      <left/>
      <right/>
      <top/>
      <bottom/>
      <diagonal/>
    </border>
  </borders>
  <cellStyleXfs count="4">
    <xf numFmtId="0" fontId="0" fillId="0" borderId="0"/>
    <xf numFmtId="0" fontId="1" fillId="0" borderId="0"/>
    <xf numFmtId="9" fontId="1" fillId="0" borderId="0" applyFont="0" applyFill="0" applyBorder="0" applyAlignment="0" applyProtection="0"/>
    <xf numFmtId="9" fontId="1" fillId="0" borderId="0" applyFont="0" applyFill="0" applyBorder="0" applyAlignment="0" applyProtection="0"/>
  </cellStyleXfs>
  <cellXfs count="56">
    <xf numFmtId="0" fontId="0" fillId="0" borderId="0" xfId="0"/>
    <xf numFmtId="0" fontId="1" fillId="0" borderId="0" xfId="1"/>
    <xf numFmtId="0" fontId="4" fillId="3" borderId="0" xfId="1" applyFont="1" applyFill="1" applyAlignment="1">
      <alignment horizontal="center" vertical="center"/>
    </xf>
    <xf numFmtId="0" fontId="4" fillId="4" borderId="0" xfId="1" applyFont="1" applyFill="1" applyAlignment="1">
      <alignment horizontal="center" vertical="center"/>
    </xf>
    <xf numFmtId="164" fontId="5" fillId="6" borderId="0" xfId="1" applyNumberFormat="1" applyFont="1" applyFill="1" applyAlignment="1">
      <alignment horizontal="center" vertical="center" wrapText="1"/>
    </xf>
    <xf numFmtId="0" fontId="5" fillId="7" borderId="0" xfId="1" applyFont="1" applyFill="1" applyAlignment="1">
      <alignment horizontal="center" vertical="center" wrapText="1"/>
    </xf>
    <xf numFmtId="9" fontId="4" fillId="8" borderId="0" xfId="2" applyFont="1" applyFill="1" applyAlignment="1">
      <alignment horizontal="center" vertical="center"/>
    </xf>
    <xf numFmtId="0" fontId="6" fillId="5" borderId="0" xfId="1" applyFont="1" applyFill="1" applyAlignment="1">
      <alignment horizontal="left" vertical="center"/>
    </xf>
    <xf numFmtId="0" fontId="9" fillId="0" borderId="0" xfId="0" applyFont="1"/>
    <xf numFmtId="0" fontId="10" fillId="0" borderId="0" xfId="0" applyFont="1"/>
    <xf numFmtId="167" fontId="9" fillId="0" borderId="0" xfId="0" applyNumberFormat="1" applyFont="1"/>
    <xf numFmtId="168" fontId="9" fillId="0" borderId="0" xfId="0" applyNumberFormat="1" applyFont="1"/>
    <xf numFmtId="168" fontId="10" fillId="0" borderId="0" xfId="0" applyNumberFormat="1" applyFont="1"/>
    <xf numFmtId="169" fontId="9" fillId="0" borderId="0" xfId="0" applyNumberFormat="1" applyFont="1"/>
    <xf numFmtId="169" fontId="10" fillId="0" borderId="0" xfId="0" applyNumberFormat="1" applyFont="1"/>
    <xf numFmtId="0" fontId="11" fillId="0" borderId="0" xfId="0" applyFont="1" applyAlignment="1">
      <alignment horizontal="center" vertical="center" wrapText="1"/>
    </xf>
    <xf numFmtId="170" fontId="10" fillId="0" borderId="0" xfId="0" applyNumberFormat="1" applyFont="1"/>
    <xf numFmtId="9" fontId="12" fillId="0" borderId="0" xfId="0" applyNumberFormat="1" applyFont="1"/>
    <xf numFmtId="1" fontId="10" fillId="0" borderId="0" xfId="0" applyNumberFormat="1" applyFont="1"/>
    <xf numFmtId="9" fontId="0" fillId="2" borderId="0" xfId="3" applyFont="1" applyFill="1"/>
    <xf numFmtId="0" fontId="6" fillId="5" borderId="0" xfId="1" applyFont="1" applyFill="1" applyAlignment="1">
      <alignment horizontal="center" vertical="center" wrapText="1"/>
    </xf>
    <xf numFmtId="9" fontId="7" fillId="0" borderId="0" xfId="2" applyFont="1" applyFill="1" applyAlignment="1">
      <alignment horizontal="center" vertical="center"/>
    </xf>
    <xf numFmtId="166" fontId="8" fillId="0" borderId="0" xfId="1" applyNumberFormat="1" applyFont="1" applyAlignment="1">
      <alignment horizontal="center" vertical="center"/>
    </xf>
    <xf numFmtId="1" fontId="8" fillId="0" borderId="0" xfId="1" applyNumberFormat="1" applyFont="1" applyAlignment="1">
      <alignment horizontal="center" vertical="center"/>
    </xf>
    <xf numFmtId="0" fontId="4" fillId="0" borderId="0" xfId="1" applyFont="1" applyAlignment="1">
      <alignment horizontal="center" vertical="center"/>
    </xf>
    <xf numFmtId="9" fontId="0" fillId="0" borderId="0" xfId="3" applyFont="1" applyFill="1"/>
    <xf numFmtId="165" fontId="8" fillId="0" borderId="0" xfId="1" applyNumberFormat="1" applyFont="1" applyAlignment="1">
      <alignment horizontal="center" vertical="center"/>
    </xf>
    <xf numFmtId="0" fontId="0" fillId="9" borderId="0" xfId="0" applyFill="1"/>
    <xf numFmtId="0" fontId="10" fillId="9" borderId="0" xfId="0" applyFont="1" applyFill="1"/>
    <xf numFmtId="169" fontId="9" fillId="9" borderId="0" xfId="0" applyNumberFormat="1" applyFont="1" applyFill="1"/>
    <xf numFmtId="167" fontId="2" fillId="9" borderId="0" xfId="0" applyNumberFormat="1" applyFont="1" applyFill="1"/>
    <xf numFmtId="9" fontId="2" fillId="9" borderId="0" xfId="3" applyFont="1" applyFill="1"/>
    <xf numFmtId="9" fontId="3" fillId="10" borderId="0" xfId="2" applyFont="1" applyFill="1" applyAlignment="1">
      <alignment horizontal="center" vertical="center"/>
    </xf>
    <xf numFmtId="9" fontId="10" fillId="0" borderId="0" xfId="3" applyFont="1"/>
    <xf numFmtId="0" fontId="14" fillId="11" borderId="0" xfId="0" applyFont="1" applyFill="1"/>
    <xf numFmtId="0" fontId="0" fillId="11" borderId="0" xfId="0" applyFill="1"/>
    <xf numFmtId="0" fontId="4" fillId="11" borderId="0" xfId="1" applyFont="1" applyFill="1" applyAlignment="1">
      <alignment horizontal="center" vertical="center"/>
    </xf>
    <xf numFmtId="0" fontId="14" fillId="12" borderId="0" xfId="0" applyFont="1" applyFill="1"/>
    <xf numFmtId="0" fontId="0" fillId="12" borderId="0" xfId="0" applyFill="1"/>
    <xf numFmtId="0" fontId="4" fillId="12" borderId="0" xfId="1" applyFont="1" applyFill="1" applyAlignment="1">
      <alignment horizontal="center" vertical="center"/>
    </xf>
    <xf numFmtId="0" fontId="15" fillId="0" borderId="0" xfId="0" applyFont="1"/>
    <xf numFmtId="0" fontId="16" fillId="0" borderId="0" xfId="0" applyFont="1"/>
    <xf numFmtId="168" fontId="16" fillId="0" borderId="0" xfId="0" applyNumberFormat="1" applyFont="1"/>
    <xf numFmtId="169" fontId="16" fillId="0" borderId="0" xfId="0" applyNumberFormat="1" applyFont="1"/>
    <xf numFmtId="9" fontId="16" fillId="0" borderId="0" xfId="3" applyFont="1"/>
    <xf numFmtId="169" fontId="15" fillId="0" borderId="0" xfId="0" applyNumberFormat="1" applyFont="1"/>
    <xf numFmtId="170" fontId="16" fillId="0" borderId="0" xfId="0" applyNumberFormat="1" applyFont="1"/>
    <xf numFmtId="0" fontId="17" fillId="0" borderId="0" xfId="0" applyFont="1"/>
    <xf numFmtId="1" fontId="16" fillId="0" borderId="0" xfId="0" applyNumberFormat="1" applyFont="1"/>
    <xf numFmtId="168" fontId="15" fillId="0" borderId="0" xfId="0" applyNumberFormat="1" applyFont="1"/>
    <xf numFmtId="167" fontId="15" fillId="0" borderId="0" xfId="0" applyNumberFormat="1" applyFont="1"/>
    <xf numFmtId="166" fontId="7" fillId="0" borderId="0" xfId="1" applyNumberFormat="1" applyFont="1" applyAlignment="1">
      <alignment horizontal="center" vertical="center"/>
    </xf>
    <xf numFmtId="165" fontId="7" fillId="0" borderId="0" xfId="1" applyNumberFormat="1" applyFont="1" applyAlignment="1">
      <alignment horizontal="center" vertical="center"/>
    </xf>
    <xf numFmtId="0" fontId="18" fillId="13" borderId="0" xfId="0" applyFont="1" applyFill="1"/>
    <xf numFmtId="0" fontId="13" fillId="13" borderId="0" xfId="0" applyFont="1" applyFill="1"/>
    <xf numFmtId="0" fontId="19" fillId="13" borderId="0" xfId="1" applyFont="1" applyFill="1" applyAlignment="1">
      <alignment horizontal="center" vertical="center"/>
    </xf>
  </cellXfs>
  <cellStyles count="4">
    <cellStyle name="Normal" xfId="0" builtinId="0"/>
    <cellStyle name="Normal 2" xfId="1" xr:uid="{C32F5A54-A95C-8546-9CF7-5977171EF2A0}"/>
    <cellStyle name="Percent" xfId="3" builtinId="5"/>
    <cellStyle name="Percent 2" xfId="2" xr:uid="{93233315-FD74-1D41-BE12-5B81E11828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drawings/drawing1.xml><?xml version="1.0" encoding="utf-8"?>
<xdr:wsDr xmlns:xdr="http://schemas.openxmlformats.org/drawingml/2006/spreadsheetDrawing" xmlns:a="http://schemas.openxmlformats.org/drawingml/2006/main">
  <xdr:twoCellAnchor>
    <xdr:from>
      <xdr:col>1</xdr:col>
      <xdr:colOff>0</xdr:colOff>
      <xdr:row>12</xdr:row>
      <xdr:rowOff>0</xdr:rowOff>
    </xdr:from>
    <xdr:to>
      <xdr:col>6</xdr:col>
      <xdr:colOff>527539</xdr:colOff>
      <xdr:row>18</xdr:row>
      <xdr:rowOff>29308</xdr:rowOff>
    </xdr:to>
    <xdr:sp macro="" textlink="">
      <xdr:nvSpPr>
        <xdr:cNvPr id="2" name="TextBox 1">
          <a:extLst>
            <a:ext uri="{FF2B5EF4-FFF2-40B4-BE49-F238E27FC236}">
              <a16:creationId xmlns:a16="http://schemas.microsoft.com/office/drawing/2014/main" id="{096F19EA-00B9-6743-9D50-B16C8F6C2155}"/>
            </a:ext>
          </a:extLst>
        </xdr:cNvPr>
        <xdr:cNvSpPr txBox="1"/>
      </xdr:nvSpPr>
      <xdr:spPr>
        <a:xfrm>
          <a:off x="1221154" y="3262923"/>
          <a:ext cx="4913923" cy="1260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 on this model:</a:t>
          </a:r>
        </a:p>
        <a:p>
          <a:r>
            <a:rPr lang="en-US" sz="1100"/>
            <a:t>* It's </a:t>
          </a:r>
          <a:r>
            <a:rPr lang="en-US" sz="1100" b="1"/>
            <a:t>CALENDAR</a:t>
          </a:r>
          <a:r>
            <a:rPr lang="en-US" sz="1100" baseline="0"/>
            <a:t> YEAR BASED</a:t>
          </a:r>
        </a:p>
        <a:p>
          <a:r>
            <a:rPr lang="en-US" sz="1100" baseline="0"/>
            <a:t>* It's MW/EBITDA BASED on the recent MSFT contract and blending lower in the future</a:t>
          </a:r>
        </a:p>
        <a:p>
          <a:r>
            <a:rPr lang="en-US" sz="1100" baseline="0"/>
            <a:t>* CAPEX IS MY BEST ESTIMATE OF WHAT IS NEEDED</a:t>
          </a:r>
        </a:p>
        <a:p>
          <a:r>
            <a:rPr lang="en-US" sz="1100" baseline="0"/>
            <a:t>* FUNDING IS A MIX OF DEBT (PREPAYMENT LIKE MSFT) AND EQUITY DILLUTION</a:t>
          </a:r>
        </a:p>
        <a:p>
          <a:r>
            <a:rPr lang="en-US" sz="1100" baseline="0"/>
            <a:t>* I'm not adding any revenue from BTC Mining</a:t>
          </a:r>
        </a:p>
      </xdr:txBody>
    </xdr:sp>
    <xdr:clientData/>
  </xdr:twoCellAnchor>
  <xdr:twoCellAnchor>
    <xdr:from>
      <xdr:col>10</xdr:col>
      <xdr:colOff>390767</xdr:colOff>
      <xdr:row>10</xdr:row>
      <xdr:rowOff>78154</xdr:rowOff>
    </xdr:from>
    <xdr:to>
      <xdr:col>17</xdr:col>
      <xdr:colOff>615462</xdr:colOff>
      <xdr:row>32</xdr:row>
      <xdr:rowOff>117230</xdr:rowOff>
    </xdr:to>
    <xdr:sp macro="" textlink="">
      <xdr:nvSpPr>
        <xdr:cNvPr id="3" name="TextBox 2">
          <a:extLst>
            <a:ext uri="{FF2B5EF4-FFF2-40B4-BE49-F238E27FC236}">
              <a16:creationId xmlns:a16="http://schemas.microsoft.com/office/drawing/2014/main" id="{3F9B6184-8824-7995-5904-9E10873E7CBE}"/>
            </a:ext>
          </a:extLst>
        </xdr:cNvPr>
        <xdr:cNvSpPr txBox="1"/>
      </xdr:nvSpPr>
      <xdr:spPr>
        <a:xfrm>
          <a:off x="9231921" y="2930769"/>
          <a:ext cx="5793156" cy="45524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t>I am applying existing CRWV (non Iran) multiples growth adjusted to IREN now</a:t>
          </a:r>
        </a:p>
        <a:p>
          <a:endParaRPr lang="en-US" b="1"/>
        </a:p>
        <a:p>
          <a:r>
            <a:rPr lang="en-US" b="1"/>
            <a:t>CRWV from TIKR:</a:t>
          </a:r>
          <a:r>
            <a:rPr lang="en-US"/>
            <a:t> Fwd 2-yr EBITDA CAGR = </a:t>
          </a:r>
          <a:r>
            <a:rPr lang="en-US" b="1"/>
            <a:t>115%</a:t>
          </a:r>
          <a:r>
            <a:rPr lang="en-US"/>
            <a:t>, getting 8.7x NTM.</a:t>
          </a:r>
        </a:p>
        <a:p>
          <a:r>
            <a:rPr lang="en-US"/>
            <a:t>So CRWV gets 8.7x on 115% growth. </a:t>
          </a:r>
        </a:p>
        <a:p>
          <a:r>
            <a:rPr lang="en-US"/>
            <a:t>IREN has nearly 3x the growth rate. If you apply a simple growth-adjusted ratio (CRWV's EV/EBITDA per unit of growth), IREN's 2026 multiple should be:</a:t>
          </a:r>
        </a:p>
        <a:p>
          <a:r>
            <a:rPr lang="en-US"/>
            <a:t>(302% / 115%) × 8.7x = </a:t>
          </a:r>
          <a:r>
            <a:rPr lang="en-US" b="1"/>
            <a:t>23x</a:t>
          </a:r>
        </a:p>
        <a:p>
          <a:endParaRPr lang="en-US"/>
        </a:p>
        <a:p>
          <a:r>
            <a:rPr lang="en-US"/>
            <a:t>CRWV end of January was trading around $100-105, market cap $53B, EV $80B. On the same consensus EBITDA, that's roughly </a:t>
          </a:r>
          <a:r>
            <a:rPr lang="en-US" b="1"/>
            <a:t>12-13x NTM EV/EBITDA</a:t>
          </a:r>
          <a:r>
            <a:rPr lang="en-US"/>
            <a:t>. Today at $73 it's 8.7x. That's a 30% compression right there.</a:t>
          </a:r>
        </a:p>
        <a:p>
          <a:r>
            <a:rPr lang="en-US"/>
            <a:t>So the </a:t>
          </a:r>
          <a:r>
            <a:rPr lang="en-US" i="1"/>
            <a:t>normalized</a:t>
          </a:r>
          <a:r>
            <a:rPr lang="en-US"/>
            <a:t> CRWV multiple (normal bull market, no Hormuz panic) is 12.5x. The growth-adjusted ratio becomes:</a:t>
          </a:r>
        </a:p>
        <a:p>
          <a:r>
            <a:rPr lang="en-US" b="1"/>
            <a:t>12.5x / 115% CAGR = 0.109x per point of growth</a:t>
          </a:r>
        </a:p>
        <a:p>
          <a:endParaRPr lang="en-US" b="1"/>
        </a:p>
        <a:p>
          <a:r>
            <a:rPr lang="en-US"/>
            <a:t>The vertical integration premium is the real kicker though. I'm not explicitly adding a premium on top of 33x, but I'm holding multiples higher for longer (23.5x in 2027 vs 22x, 20.5x in 2028 vs 16x). That's where my CRWV differentiation thesis lives, and I think it's the right place to put it. Here's why: CRWV rents power, rents land, depends on third parties for site development. IREN owns 4.5GW+ of secured power, owns the land, builds the DCs. When something goes wrong with a hyperscaler deployment, IREN controls the entire stack. That optionality is worth something, and it shows up as a slower multiple compression curve.</a:t>
          </a:r>
        </a:p>
        <a:p>
          <a:endParaRPr lang="en-US"/>
        </a:p>
        <a:p>
          <a:endParaRPr lang="en-US" sz="1100"/>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
  <rv s="0">
    <v>https://www.bing.com/financeapi/forcetrigger?t=c438im&amp;q=XNAS%3aIREN&amp;form=skydnc</v>
    <v>Learn more on Bing</v>
  </rv>
  <rv s="1">
    <v>0</v>
    <v>IREN LIMITED (XNAS:IREN)</v>
    <v>2</v>
    <v>3</v>
    <v>Finance</v>
    <v>4</v>
    <v>en-US</v>
    <v>c438im</v>
    <v>268435456</v>
    <v>1</v>
    <v>Powered by Refinitiv</v>
    <v>76.87</v>
    <v>5.125</v>
    <v>4.3353999999999999</v>
    <v>-3.4249999999999998</v>
    <v>-8.5358000000000003E-2</v>
    <v>0.06</v>
    <v>1.6350000000000002E-3</v>
    <v>USD</v>
    <v>IREN Limited is an Australia-based company, which owns and operates data centers powered by 100% renewable energy. Its facilities are optimized for Bitcoin mining, artificial intelligence (AI) cloud services, and other power-dense compute. Its data center mining facilities are in Canal Flats, Mackenzie, Prince George and Childress. Bitcoin Mining provides security to the Bitcoin network. Al Cloud Services provides cloud compute to Al customers, approximately 1,896 NVIDIA H100 and H200 GPUs. Its Canal Flats facility is in the Canadian Rockies, 100 kilometers (km) from Cranbrook regional airport and 500km east of Vancouver. Its facility is in Prince George, the city in northern British Columbia, located 500 km north of Vancouver. Its facility is located in Childress County, Texas, over 250 miles northwest of Dallas and in close proximity to multiple wind and solar generating facilities in the region. Its Childress operations comprise 200 Mega Watt of operating data centers.</v>
    <v>257</v>
    <v>Nasdaq Stock Market</v>
    <v>XNAS</v>
    <v>XNAS</v>
    <v>Level 6, 55 Market Street, SYDNEY, NEW SOUTH WALES, 2000 AU</v>
    <v>39.870100000000001</v>
    <v>Financial Technology (Fintech) &amp; Infrastructure</v>
    <v>Stock</v>
    <v>46087.902386503905</v>
    <v>0</v>
    <v>36.67</v>
    <v>14642863270</v>
    <v>IREN LIMITED</v>
    <v>IREN LIMITED</v>
    <v>38.909999999999997</v>
    <v>53.247999999999998</v>
    <v>40.125</v>
    <v>36.700000000000003</v>
    <v>36.76</v>
    <v>398988100</v>
    <v>IREN</v>
    <v>IREN LIMITED (XNAS:IREN)</v>
    <v>34750189</v>
    <v>40607444</v>
    <v>2018</v>
  </rv>
  <rv s="2">
    <v>1</v>
  </rv>
</rvData>
</file>

<file path=xl/richData/rdrichvaluestructure.xml><?xml version="1.0" encoding="utf-8"?>
<rvStructures xmlns="http://schemas.microsoft.com/office/spreadsheetml/2017/richdata" count="3">
  <s t="_hyperlink">
    <k n="Address" t="s"/>
    <k n="Text" t="s"/>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hange (Extended hours)"/>
    <k n="Change %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v>
      <v>GMT</v>
      <v>Delayed 15 minutes</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4" formatCode="#,##0.00"/>
    </x:dxf>
    <x:dxf>
      <x:numFmt numFmtId="3" formatCode="#,##0"/>
    </x:dxf>
    <x:dxf>
      <x:numFmt numFmtId="14" formatCode="0.00%"/>
    </x:dxf>
    <x:dxf>
      <x:numFmt numFmtId="27" formatCode="d/m/yy\ hh:mm"/>
    </x:dxf>
    <x:dxf>
      <x:numFmt numFmtId="1" formatCode="0"/>
    </x:dxf>
    <x:dxf>
      <x:numFmt numFmtId="2" formatCode="0.00"/>
    </x:dxf>
  </dxfs>
  <richProperties>
    <rPr n="NumberFormat" t="s"/>
    <rPr n="IsTitleField" t="b"/>
  </richProperties>
  <richStyles>
    <rSty dxfid="0">
      <rpv i="0">_([$$-en-US]* #,##0.00_);_([$$-en-US]* (#,##0.00);_([$$-en-US]* "-"??_);_(@_)</rpv>
    </rSty>
    <rSty dxfid="1">
      <rpv i="0">#,##0.00</rpv>
    </rSty>
    <rSty>
      <rpv i="1">1</rpv>
    </rSty>
    <rSty dxfid="2">
      <rpv i="0">#,##0</rpv>
    </rSty>
    <rSty dxfid="3"/>
    <rSty dxfid="0">
      <rpv i="0">_([$$-en-US]* #,##0_);_([$$-en-US]* (#,##0);_([$$-en-US]* "-"_);_(@_)</rpv>
    </rSty>
    <rSty dxfid="4"/>
    <rSty dxfid="5">
      <rpv i="0">0</rpv>
    </rSty>
    <rSty dxfid="6">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CC6EA-E7EE-544D-8AF1-B2392EBF1CE2}">
  <dimension ref="A1:AD1000"/>
  <sheetViews>
    <sheetView tabSelected="1" topLeftCell="A7" zoomScale="130" zoomScaleNormal="130" workbookViewId="0">
      <pane xSplit="1" topLeftCell="I1" activePane="topRight" state="frozen"/>
      <selection pane="topRight" activeCell="J31" sqref="J31"/>
    </sheetView>
  </sheetViews>
  <sheetFormatPr baseColWidth="10" defaultRowHeight="16" x14ac:dyDescent="0.2"/>
  <cols>
    <col min="1" max="1" width="16" customWidth="1"/>
    <col min="2" max="2" width="11" bestFit="1" customWidth="1"/>
    <col min="3" max="3" width="13.33203125" customWidth="1"/>
    <col min="4" max="4" width="11.5" customWidth="1"/>
    <col min="5" max="7" width="11" bestFit="1" customWidth="1"/>
    <col min="9" max="9" width="11.1640625" customWidth="1"/>
    <col min="10" max="10" width="9" customWidth="1"/>
    <col min="11" max="11" width="9.1640625" bestFit="1" customWidth="1"/>
    <col min="12" max="13" width="9.6640625" customWidth="1"/>
    <col min="14" max="14" width="11" customWidth="1"/>
    <col min="15" max="15" width="10" customWidth="1"/>
    <col min="16" max="16" width="12.33203125" customWidth="1"/>
    <col min="17" max="18" width="11.33203125" customWidth="1"/>
    <col min="19" max="21" width="11" bestFit="1" customWidth="1"/>
    <col min="23" max="23" width="11" bestFit="1" customWidth="1"/>
    <col min="24" max="24" width="11.83203125" bestFit="1" customWidth="1"/>
    <col min="25" max="25" width="11.6640625" customWidth="1"/>
    <col min="26" max="26" width="11" bestFit="1" customWidth="1"/>
    <col min="27" max="27" width="0" hidden="1" customWidth="1"/>
    <col min="28" max="28" width="10.83203125" style="1"/>
    <col min="29" max="29" width="18.83203125" style="1" bestFit="1" customWidth="1"/>
    <col min="30" max="30" width="11" style="1" bestFit="1" customWidth="1"/>
  </cols>
  <sheetData>
    <row r="1" spans="1:30" s="15" customFormat="1" ht="79" customHeight="1" x14ac:dyDescent="0.2">
      <c r="A1" s="7" t="e" vm="1">
        <v>#VALUE!</v>
      </c>
      <c r="B1" s="20" t="s">
        <v>25</v>
      </c>
      <c r="C1" s="20" t="s">
        <v>26</v>
      </c>
      <c r="D1" s="20" t="s">
        <v>23</v>
      </c>
      <c r="E1" s="20" t="s">
        <v>29</v>
      </c>
      <c r="F1" s="20" t="s">
        <v>28</v>
      </c>
      <c r="G1" s="20" t="s">
        <v>24</v>
      </c>
      <c r="H1" s="20" t="s">
        <v>30</v>
      </c>
      <c r="I1" s="20" t="s">
        <v>8</v>
      </c>
      <c r="J1" s="20" t="s">
        <v>9</v>
      </c>
      <c r="K1" s="20" t="s">
        <v>11</v>
      </c>
      <c r="L1" s="20" t="s">
        <v>31</v>
      </c>
      <c r="M1" s="20" t="s">
        <v>18</v>
      </c>
      <c r="N1" s="20" t="s">
        <v>10</v>
      </c>
      <c r="O1" s="20" t="s">
        <v>19</v>
      </c>
      <c r="P1" s="20" t="s">
        <v>27</v>
      </c>
      <c r="Q1" s="20" t="s">
        <v>20</v>
      </c>
      <c r="R1" s="20" t="s">
        <v>32</v>
      </c>
      <c r="S1" s="20" t="s">
        <v>12</v>
      </c>
      <c r="T1" s="20" t="s">
        <v>13</v>
      </c>
      <c r="U1" s="20" t="s">
        <v>14</v>
      </c>
      <c r="V1" s="20"/>
      <c r="W1" s="20" t="s">
        <v>15</v>
      </c>
      <c r="X1" s="20" t="s">
        <v>33</v>
      </c>
      <c r="Y1" s="20" t="s">
        <v>17</v>
      </c>
      <c r="Z1" s="20" t="s">
        <v>16</v>
      </c>
      <c r="AA1" s="20" t="s">
        <v>21</v>
      </c>
      <c r="AB1" s="4" t="s">
        <v>22</v>
      </c>
      <c r="AC1" s="5" t="s">
        <v>0</v>
      </c>
      <c r="AD1" s="5" t="s">
        <v>1</v>
      </c>
    </row>
    <row r="2" spans="1:30" s="47" customFormat="1" x14ac:dyDescent="0.2">
      <c r="A2" s="40" t="s">
        <v>2</v>
      </c>
      <c r="B2" s="40">
        <v>30</v>
      </c>
      <c r="C2" s="41">
        <v>60</v>
      </c>
      <c r="D2" s="42">
        <v>9.8000000000000007</v>
      </c>
      <c r="E2" s="43">
        <f t="shared" ref="E2:E7" si="0">D2*C2</f>
        <v>588</v>
      </c>
      <c r="F2" s="43">
        <f t="shared" ref="F2:F7" si="1">D2*B2</f>
        <v>294</v>
      </c>
      <c r="G2" s="44">
        <v>0.85</v>
      </c>
      <c r="H2" s="44"/>
      <c r="I2" s="45">
        <f t="shared" ref="I2" si="2">G2*F2</f>
        <v>249.9</v>
      </c>
      <c r="J2" s="43">
        <v>3050</v>
      </c>
      <c r="K2" s="43">
        <v>-1800</v>
      </c>
      <c r="L2" s="46">
        <f t="shared" ref="L2:L7" si="3">K2*5%</f>
        <v>-90</v>
      </c>
      <c r="M2" s="43">
        <f t="shared" ref="M2:M7" si="4">I2-L2</f>
        <v>339.9</v>
      </c>
      <c r="N2" s="43"/>
      <c r="O2" s="45">
        <f t="shared" ref="O2:O7" si="5">J2-M2-N2</f>
        <v>2710.1</v>
      </c>
      <c r="P2" s="45">
        <v>900</v>
      </c>
      <c r="Q2" s="45">
        <f t="shared" ref="Q2:Q7" si="6">O2-P2</f>
        <v>1810.1</v>
      </c>
      <c r="R2" s="45"/>
      <c r="S2" s="45">
        <v>750</v>
      </c>
      <c r="T2" s="41">
        <v>75</v>
      </c>
      <c r="U2" s="45">
        <f t="shared" ref="U2:U7" si="7">T2*I2</f>
        <v>18742.5</v>
      </c>
      <c r="W2" s="45">
        <f t="shared" ref="W2:W7" si="8">U2-S2</f>
        <v>17992.5</v>
      </c>
      <c r="X2" s="48">
        <v>332</v>
      </c>
      <c r="Y2" s="49" cm="1">
        <f t="array" aca="1" ref="Y2" ca="1">_FV($A$1,"Price")</f>
        <v>36.700000000000003</v>
      </c>
      <c r="Z2" s="50">
        <f t="shared" ref="Z2:Z7" si="9">W2/X2</f>
        <v>54.194277108433738</v>
      </c>
      <c r="AB2" s="21"/>
      <c r="AC2" s="51" cm="1">
        <f t="array" aca="1" ref="AC2" ca="1">_FV($A$1,"Market cap",TRUE)/1000000</f>
        <v>14642.86327</v>
      </c>
      <c r="AD2" s="52">
        <f t="shared" ref="AD2:AD7" ca="1" si="10">AC2/I2</f>
        <v>58.594891036414566</v>
      </c>
    </row>
    <row r="3" spans="1:30" x14ac:dyDescent="0.2">
      <c r="A3" s="8" t="s">
        <v>3</v>
      </c>
      <c r="B3" s="8">
        <v>285</v>
      </c>
      <c r="C3" s="9">
        <v>500</v>
      </c>
      <c r="D3" s="12">
        <v>7.4</v>
      </c>
      <c r="E3" s="14">
        <f t="shared" si="0"/>
        <v>3700</v>
      </c>
      <c r="F3" s="14">
        <f t="shared" si="1"/>
        <v>2109</v>
      </c>
      <c r="G3" s="33">
        <v>0.8</v>
      </c>
      <c r="H3" s="14">
        <v>200</v>
      </c>
      <c r="I3" s="13">
        <f>(G3*F3)+H3</f>
        <v>1887.2</v>
      </c>
      <c r="J3" s="14">
        <v>15350</v>
      </c>
      <c r="K3" s="14">
        <v>425</v>
      </c>
      <c r="L3" s="16">
        <f t="shared" si="3"/>
        <v>21.25</v>
      </c>
      <c r="M3" s="14">
        <f t="shared" si="4"/>
        <v>1865.95</v>
      </c>
      <c r="N3" s="14">
        <v>1200</v>
      </c>
      <c r="O3" s="13">
        <f t="shared" si="5"/>
        <v>12284.05</v>
      </c>
      <c r="P3" s="13">
        <v>2500</v>
      </c>
      <c r="Q3" s="13">
        <f t="shared" si="6"/>
        <v>9784.0499999999993</v>
      </c>
      <c r="R3" s="13">
        <v>720</v>
      </c>
      <c r="S3" s="13">
        <f>S2+Q3-R3</f>
        <v>9814.0499999999993</v>
      </c>
      <c r="T3" s="9">
        <v>33</v>
      </c>
      <c r="U3" s="13">
        <f t="shared" si="7"/>
        <v>62277.599999999999</v>
      </c>
      <c r="W3" s="13">
        <f t="shared" si="8"/>
        <v>52463.55</v>
      </c>
      <c r="X3" s="18">
        <v>400</v>
      </c>
      <c r="Y3" s="11" cm="1">
        <f t="array" aca="1" ref="Y3" ca="1">_FV($A$1,"Price")</f>
        <v>36.700000000000003</v>
      </c>
      <c r="Z3" s="10">
        <f t="shared" si="9"/>
        <v>131.15887499999999</v>
      </c>
      <c r="AA3" s="25">
        <f>(Z3-Z2)/Z2</f>
        <v>1.4201609837432261</v>
      </c>
      <c r="AB3" s="6">
        <f ca="1">(Z3-Y3)/Y3</f>
        <v>2.5738113079019072</v>
      </c>
      <c r="AC3" s="22" cm="1">
        <f t="array" aca="1" ref="AC3" ca="1">_FV($A$1,"Market cap",TRUE)/1000000</f>
        <v>14642.86327</v>
      </c>
      <c r="AD3" s="26">
        <f t="shared" ca="1" si="10"/>
        <v>7.7590415801186943</v>
      </c>
    </row>
    <row r="4" spans="1:30" x14ac:dyDescent="0.2">
      <c r="A4" s="8" t="s">
        <v>4</v>
      </c>
      <c r="B4" s="8">
        <v>675</v>
      </c>
      <c r="C4" s="9">
        <v>850</v>
      </c>
      <c r="D4" s="12">
        <v>7.3</v>
      </c>
      <c r="E4" s="14">
        <f t="shared" si="0"/>
        <v>6205</v>
      </c>
      <c r="F4" s="14">
        <f t="shared" si="1"/>
        <v>4927.5</v>
      </c>
      <c r="G4" s="33">
        <v>0.81</v>
      </c>
      <c r="H4" s="14">
        <v>50</v>
      </c>
      <c r="I4" s="13">
        <f>(G4*F4)+H4</f>
        <v>4041.2750000000001</v>
      </c>
      <c r="J4" s="14">
        <v>14000</v>
      </c>
      <c r="K4" s="14">
        <v>9880</v>
      </c>
      <c r="L4" s="16">
        <f t="shared" si="3"/>
        <v>494</v>
      </c>
      <c r="M4" s="14">
        <f t="shared" si="4"/>
        <v>3547.2750000000001</v>
      </c>
      <c r="N4" s="14"/>
      <c r="O4" s="13">
        <f t="shared" si="5"/>
        <v>10452.725</v>
      </c>
      <c r="P4" s="13">
        <v>1500</v>
      </c>
      <c r="Q4" s="13">
        <f t="shared" si="6"/>
        <v>8952.7250000000004</v>
      </c>
      <c r="R4" s="13">
        <v>1720</v>
      </c>
      <c r="S4" s="13">
        <f>S3+Q4-R4</f>
        <v>17046.775000000001</v>
      </c>
      <c r="T4" s="18">
        <v>23.5</v>
      </c>
      <c r="U4" s="13">
        <f t="shared" si="7"/>
        <v>94969.962500000009</v>
      </c>
      <c r="W4" s="13">
        <f t="shared" si="8"/>
        <v>77923.1875</v>
      </c>
      <c r="X4" s="18">
        <v>430</v>
      </c>
      <c r="Y4" s="11" cm="1">
        <f t="array" aca="1" ref="Y4" ca="1">_FV($A$1,"Price")</f>
        <v>36.700000000000003</v>
      </c>
      <c r="Z4" s="10">
        <f t="shared" si="9"/>
        <v>181.21671511627906</v>
      </c>
      <c r="AA4" s="19">
        <f>(Z4-Z3)/Z3</f>
        <v>0.38165804728257291</v>
      </c>
      <c r="AB4" s="6">
        <f ca="1">(Z4-Y4)/Y4</f>
        <v>3.9377851530321264</v>
      </c>
      <c r="AC4" s="22" cm="1">
        <f t="array" aca="1" ref="AC4" ca="1">_FV($A$1,"Market cap",TRUE)/1000000</f>
        <v>14642.86327</v>
      </c>
      <c r="AD4" s="26">
        <f t="shared" ca="1" si="10"/>
        <v>3.6233276057679813</v>
      </c>
    </row>
    <row r="5" spans="1:30" x14ac:dyDescent="0.2">
      <c r="A5" s="8" t="s">
        <v>5</v>
      </c>
      <c r="B5" s="8">
        <v>1100</v>
      </c>
      <c r="C5" s="9">
        <v>1350</v>
      </c>
      <c r="D5" s="12">
        <v>7.2</v>
      </c>
      <c r="E5" s="14">
        <f t="shared" si="0"/>
        <v>9720</v>
      </c>
      <c r="F5" s="14">
        <f t="shared" si="1"/>
        <v>7920</v>
      </c>
      <c r="G5" s="33">
        <v>0.82</v>
      </c>
      <c r="H5" s="14">
        <v>5</v>
      </c>
      <c r="I5" s="13">
        <f>(G5*F5)+H5</f>
        <v>6499.4</v>
      </c>
      <c r="J5" s="14">
        <v>21000</v>
      </c>
      <c r="K5" s="14">
        <v>17277</v>
      </c>
      <c r="L5" s="16">
        <f t="shared" si="3"/>
        <v>863.85</v>
      </c>
      <c r="M5" s="14">
        <f t="shared" si="4"/>
        <v>5635.5499999999993</v>
      </c>
      <c r="N5" s="14"/>
      <c r="O5" s="13">
        <f t="shared" si="5"/>
        <v>15364.45</v>
      </c>
      <c r="P5" s="13">
        <v>1000</v>
      </c>
      <c r="Q5" s="13">
        <f t="shared" si="6"/>
        <v>14364.45</v>
      </c>
      <c r="R5" s="13">
        <v>3320</v>
      </c>
      <c r="S5" s="13">
        <f>S4+Q5-R5</f>
        <v>28091.225000000002</v>
      </c>
      <c r="T5" s="9">
        <v>20.5</v>
      </c>
      <c r="U5" s="13">
        <f t="shared" si="7"/>
        <v>133237.69999999998</v>
      </c>
      <c r="W5" s="13">
        <f t="shared" si="8"/>
        <v>105146.47499999998</v>
      </c>
      <c r="X5" s="18">
        <v>447</v>
      </c>
      <c r="Y5" s="11" cm="1">
        <f t="array" aca="1" ref="Y5" ca="1">_FV($A$1,"Price")</f>
        <v>36.700000000000003</v>
      </c>
      <c r="Z5" s="10">
        <f t="shared" si="9"/>
        <v>235.22701342281874</v>
      </c>
      <c r="AA5" s="19">
        <f>(Z5-Z4)/Z4</f>
        <v>0.29804258548602192</v>
      </c>
      <c r="AB5" s="6">
        <f ca="1">(Z5-Y5)/Y5</f>
        <v>5.4094554066163143</v>
      </c>
      <c r="AC5" s="22" cm="1">
        <f t="array" aca="1" ref="AC5" ca="1">_FV($A$1,"Market cap",TRUE)/1000000</f>
        <v>14642.86327</v>
      </c>
      <c r="AD5" s="26">
        <f t="shared" ca="1" si="10"/>
        <v>2.2529561605686679</v>
      </c>
    </row>
    <row r="6" spans="1:30" x14ac:dyDescent="0.2">
      <c r="A6" s="8" t="s">
        <v>6</v>
      </c>
      <c r="B6" s="8">
        <v>1650</v>
      </c>
      <c r="C6" s="9">
        <v>1950</v>
      </c>
      <c r="D6" s="12">
        <v>7.1</v>
      </c>
      <c r="E6" s="14">
        <f t="shared" si="0"/>
        <v>13845</v>
      </c>
      <c r="F6" s="14">
        <f t="shared" si="1"/>
        <v>11715</v>
      </c>
      <c r="G6" s="33">
        <v>0.83</v>
      </c>
      <c r="H6" s="14">
        <v>0</v>
      </c>
      <c r="I6" s="13">
        <f>(G6*F6)+H6</f>
        <v>9723.4499999999989</v>
      </c>
      <c r="J6" s="14">
        <v>25000</v>
      </c>
      <c r="K6" s="14">
        <v>28682</v>
      </c>
      <c r="L6" s="16">
        <f t="shared" si="3"/>
        <v>1434.1000000000001</v>
      </c>
      <c r="M6" s="14">
        <f t="shared" si="4"/>
        <v>8289.3499999999985</v>
      </c>
      <c r="N6" s="14"/>
      <c r="O6" s="13">
        <f t="shared" si="5"/>
        <v>16710.650000000001</v>
      </c>
      <c r="P6" s="13">
        <v>500</v>
      </c>
      <c r="Q6" s="13">
        <f t="shared" si="6"/>
        <v>16210.650000000001</v>
      </c>
      <c r="R6" s="13">
        <v>3320</v>
      </c>
      <c r="S6" s="13">
        <f>S5+Q6-R6</f>
        <v>40981.875</v>
      </c>
      <c r="T6" s="9">
        <v>17.5</v>
      </c>
      <c r="U6" s="13">
        <f t="shared" si="7"/>
        <v>170160.37499999997</v>
      </c>
      <c r="W6" s="13">
        <f t="shared" si="8"/>
        <v>129178.49999999997</v>
      </c>
      <c r="X6" s="18">
        <v>454</v>
      </c>
      <c r="Y6" s="11" cm="1">
        <f t="array" aca="1" ref="Y6" ca="1">_FV($A$1,"Price")</f>
        <v>36.700000000000003</v>
      </c>
      <c r="Z6" s="10">
        <f t="shared" si="9"/>
        <v>284.53414096916293</v>
      </c>
      <c r="AA6" s="19">
        <f>(Z6-Z5)/Z5</f>
        <v>0.20961507281357608</v>
      </c>
      <c r="AB6" s="6">
        <f ca="1">(Z6-Y6)/Y6</f>
        <v>6.7529738683695619</v>
      </c>
      <c r="AC6" s="22" cm="1">
        <f t="array" aca="1" ref="AC6" ca="1">_FV($A$1,"Market cap",TRUE)/1000000</f>
        <v>14642.86327</v>
      </c>
      <c r="AD6" s="26">
        <f t="shared" ca="1" si="10"/>
        <v>1.5059329013878819</v>
      </c>
    </row>
    <row r="7" spans="1:30" x14ac:dyDescent="0.2">
      <c r="A7" s="8" t="s">
        <v>7</v>
      </c>
      <c r="B7" s="8">
        <v>2275</v>
      </c>
      <c r="C7" s="9">
        <v>2600</v>
      </c>
      <c r="D7" s="12">
        <v>7</v>
      </c>
      <c r="E7" s="14">
        <f t="shared" si="0"/>
        <v>18200</v>
      </c>
      <c r="F7" s="14">
        <f t="shared" si="1"/>
        <v>15925</v>
      </c>
      <c r="G7" s="33">
        <v>0.85</v>
      </c>
      <c r="H7" s="14">
        <v>0</v>
      </c>
      <c r="I7" s="13">
        <f>(G7*F7)+H7</f>
        <v>13536.25</v>
      </c>
      <c r="J7" s="14">
        <v>27000</v>
      </c>
      <c r="K7" s="14">
        <v>42121</v>
      </c>
      <c r="L7" s="16">
        <f t="shared" si="3"/>
        <v>2106.0500000000002</v>
      </c>
      <c r="M7" s="14">
        <f t="shared" si="4"/>
        <v>11430.2</v>
      </c>
      <c r="N7" s="14"/>
      <c r="O7" s="13">
        <f t="shared" si="5"/>
        <v>15569.8</v>
      </c>
      <c r="P7" s="13">
        <v>0</v>
      </c>
      <c r="Q7" s="13">
        <f t="shared" si="6"/>
        <v>15569.8</v>
      </c>
      <c r="R7" s="13">
        <v>3320</v>
      </c>
      <c r="S7" s="13">
        <f>S6+Q7-R7</f>
        <v>53231.675000000003</v>
      </c>
      <c r="T7" s="9">
        <v>14.5</v>
      </c>
      <c r="U7" s="13">
        <f t="shared" si="7"/>
        <v>196275.625</v>
      </c>
      <c r="W7" s="13">
        <f t="shared" si="8"/>
        <v>143043.95000000001</v>
      </c>
      <c r="X7" s="18">
        <v>454</v>
      </c>
      <c r="Y7" s="11" cm="1">
        <f t="array" aca="1" ref="Y7" ca="1">_FV($A$1,"Price")</f>
        <v>36.700000000000003</v>
      </c>
      <c r="Z7" s="10">
        <f t="shared" si="9"/>
        <v>315.07477973568285</v>
      </c>
      <c r="AA7" s="19">
        <f>(Z7-Z6)/Z6</f>
        <v>0.10733558603018339</v>
      </c>
      <c r="AB7" s="6">
        <f ca="1">(Z7-Y7)/Y7</f>
        <v>7.5851438620077065</v>
      </c>
      <c r="AC7" s="22" cm="1">
        <f t="array" aca="1" ref="AC7" ca="1">_FV($A$1,"Market cap",TRUE)/1000000</f>
        <v>14642.86327</v>
      </c>
      <c r="AD7" s="26">
        <f t="shared" ca="1" si="10"/>
        <v>1.0817518345184227</v>
      </c>
    </row>
    <row r="8" spans="1:30" x14ac:dyDescent="0.2">
      <c r="AB8"/>
      <c r="AC8" s="22"/>
      <c r="AD8" s="23"/>
    </row>
    <row r="9" spans="1:30" x14ac:dyDescent="0.2">
      <c r="AB9" s="24"/>
      <c r="AC9" s="24"/>
      <c r="AD9" s="24"/>
    </row>
    <row r="10" spans="1:30" x14ac:dyDescent="0.2">
      <c r="X10" s="17">
        <v>0.05</v>
      </c>
      <c r="Y10" s="17"/>
      <c r="AB10" s="24"/>
      <c r="AC10" s="24"/>
      <c r="AD10" s="24"/>
    </row>
    <row r="11" spans="1:30" x14ac:dyDescent="0.2">
      <c r="AB11" s="24"/>
      <c r="AC11" s="24"/>
      <c r="AD11" s="24"/>
    </row>
    <row r="12" spans="1:30" x14ac:dyDescent="0.2">
      <c r="T12" s="34" t="s">
        <v>34</v>
      </c>
      <c r="U12" s="35"/>
      <c r="V12" s="35"/>
      <c r="W12" s="35"/>
      <c r="X12" s="35"/>
      <c r="Y12" s="35"/>
      <c r="Z12" s="35"/>
      <c r="AA12" s="35"/>
      <c r="AB12" s="36"/>
      <c r="AC12" s="24"/>
      <c r="AD12" s="24"/>
    </row>
    <row r="13" spans="1:30" x14ac:dyDescent="0.2">
      <c r="S13" t="str">
        <f>A3</f>
        <v>2026 (Forecast)</v>
      </c>
      <c r="T13" s="28">
        <v>22</v>
      </c>
      <c r="U13" s="29">
        <f>T13*$I3</f>
        <v>41518.400000000001</v>
      </c>
      <c r="V13" s="27"/>
      <c r="W13" s="29">
        <f>U13-$S3</f>
        <v>31704.350000000002</v>
      </c>
      <c r="X13" s="27"/>
      <c r="Y13" s="27"/>
      <c r="Z13" s="30">
        <f>W13/$X3</f>
        <v>79.260874999999999</v>
      </c>
      <c r="AA13" s="31" t="e">
        <f>(Z13-#REF!)/#REF!</f>
        <v>#REF!</v>
      </c>
      <c r="AB13" s="32">
        <f ca="1">(Z13-Y3)/Y3</f>
        <v>1.1596968664850134</v>
      </c>
      <c r="AC13" s="24" t="str">
        <f>S13</f>
        <v>2026 (Forecast)</v>
      </c>
      <c r="AD13" s="24"/>
    </row>
    <row r="14" spans="1:30" x14ac:dyDescent="0.2">
      <c r="S14" t="str">
        <f>A4</f>
        <v>2027 (Forecast)</v>
      </c>
      <c r="T14" s="28">
        <v>18</v>
      </c>
      <c r="U14" s="29">
        <f>T14*$I4</f>
        <v>72742.95</v>
      </c>
      <c r="V14" s="27"/>
      <c r="W14" s="29">
        <f>U14-$S4</f>
        <v>55696.174999999996</v>
      </c>
      <c r="X14" s="27"/>
      <c r="Y14" s="27"/>
      <c r="Z14" s="30">
        <f>W14/$X4</f>
        <v>129.52598837209302</v>
      </c>
      <c r="AA14" s="31">
        <f>(Z14-Z13)/Z13</f>
        <v>0.63417308189056742</v>
      </c>
      <c r="AB14" s="32">
        <f ca="1">(Z14-Y4)/Y4</f>
        <v>2.5293184842532157</v>
      </c>
      <c r="AC14" s="24" t="str">
        <f>S14</f>
        <v>2027 (Forecast)</v>
      </c>
      <c r="AD14" s="24"/>
    </row>
    <row r="15" spans="1:30" x14ac:dyDescent="0.2">
      <c r="S15" t="str">
        <f>A5</f>
        <v>2028 (Forecast)</v>
      </c>
      <c r="T15" s="28">
        <v>14</v>
      </c>
      <c r="U15" s="29">
        <f>T15*$I5</f>
        <v>90991.599999999991</v>
      </c>
      <c r="V15" s="27"/>
      <c r="W15" s="29">
        <f>U15-$S5</f>
        <v>62900.374999999985</v>
      </c>
      <c r="X15" s="27"/>
      <c r="Y15" s="27"/>
      <c r="Z15" s="30">
        <f>W15/$X5</f>
        <v>140.71672259507827</v>
      </c>
      <c r="AA15" s="31">
        <f>(Z15-Z14)/Z14</f>
        <v>8.6397597606723511E-2</v>
      </c>
      <c r="AB15" s="32">
        <f ca="1">(Z15-Y5)/Y5</f>
        <v>2.8342431224816962</v>
      </c>
      <c r="AC15" s="24" t="str">
        <f>S15</f>
        <v>2028 (Forecast)</v>
      </c>
      <c r="AD15" s="24"/>
    </row>
    <row r="16" spans="1:30" x14ac:dyDescent="0.2">
      <c r="S16" t="str">
        <f>A6</f>
        <v>2029 (Forecast)</v>
      </c>
      <c r="T16" s="28">
        <v>12</v>
      </c>
      <c r="U16" s="29">
        <f>T16*$I6</f>
        <v>116681.4</v>
      </c>
      <c r="V16" s="27"/>
      <c r="W16" s="29">
        <f>U16-$S6</f>
        <v>75699.524999999994</v>
      </c>
      <c r="X16" s="27"/>
      <c r="Y16" s="27"/>
      <c r="Z16" s="30">
        <f>W16/$X6</f>
        <v>166.73904185022025</v>
      </c>
      <c r="AA16" s="31">
        <f>(Z16-Z15)/Z15</f>
        <v>0.18492698504656718</v>
      </c>
      <c r="AB16" s="32">
        <f ca="1">(Z16-Y6)/Y6</f>
        <v>3.5432981430577724</v>
      </c>
      <c r="AC16" s="24" t="str">
        <f>S16</f>
        <v>2029 (Forecast)</v>
      </c>
      <c r="AD16" s="24"/>
    </row>
    <row r="17" spans="17:30" x14ac:dyDescent="0.2">
      <c r="S17" t="str">
        <f>A7</f>
        <v>2030 (Forecast)</v>
      </c>
      <c r="T17" s="28">
        <v>10</v>
      </c>
      <c r="U17" s="29">
        <f>T17*$I7</f>
        <v>135362.5</v>
      </c>
      <c r="V17" s="27"/>
      <c r="W17" s="29">
        <f>U17-$S7</f>
        <v>82130.824999999997</v>
      </c>
      <c r="X17" s="27"/>
      <c r="Y17" s="27"/>
      <c r="Z17" s="30">
        <f>W17/$X7</f>
        <v>180.90490088105727</v>
      </c>
      <c r="AA17" s="31">
        <f>(Z17-Z16)/Z16</f>
        <v>8.4958260966631047E-2</v>
      </c>
      <c r="AB17" s="32">
        <f ca="1">(Z17-Y7)/Y7</f>
        <v>3.9292888523448841</v>
      </c>
      <c r="AC17" s="24" t="str">
        <f>S17</f>
        <v>2030 (Forecast)</v>
      </c>
      <c r="AD17" s="24"/>
    </row>
    <row r="18" spans="17:30" x14ac:dyDescent="0.2">
      <c r="AB18" s="24"/>
      <c r="AC18" s="24"/>
      <c r="AD18" s="24"/>
    </row>
    <row r="19" spans="17:30" x14ac:dyDescent="0.2">
      <c r="AB19" s="24"/>
      <c r="AC19" s="24"/>
      <c r="AD19" s="24"/>
    </row>
    <row r="20" spans="17:30" x14ac:dyDescent="0.2">
      <c r="T20" s="37" t="s">
        <v>35</v>
      </c>
      <c r="U20" s="38"/>
      <c r="V20" s="38"/>
      <c r="W20" s="38"/>
      <c r="X20" s="38"/>
      <c r="Y20" s="38"/>
      <c r="Z20" s="38"/>
      <c r="AA20" s="38"/>
      <c r="AB20" s="39"/>
      <c r="AC20" s="24"/>
      <c r="AD20" s="24"/>
    </row>
    <row r="21" spans="17:30" x14ac:dyDescent="0.2">
      <c r="S21" t="str">
        <f>A3</f>
        <v>2026 (Forecast)</v>
      </c>
      <c r="T21" s="28">
        <v>18</v>
      </c>
      <c r="U21" s="29">
        <f>T21*$I3</f>
        <v>33969.599999999999</v>
      </c>
      <c r="V21" s="27"/>
      <c r="W21" s="29">
        <f>U21-$S3</f>
        <v>24155.55</v>
      </c>
      <c r="X21" s="27"/>
      <c r="Y21" s="27"/>
      <c r="Z21" s="30">
        <f>W21/$X3</f>
        <v>60.388874999999999</v>
      </c>
      <c r="AA21" s="31" t="e">
        <f>(Z21-#REF!)/#REF!</f>
        <v>#REF!</v>
      </c>
      <c r="AB21" s="32">
        <f ca="1">(Z21-Y3)/Y3</f>
        <v>0.64547343324250661</v>
      </c>
      <c r="AC21" s="24" t="str">
        <f>S21</f>
        <v>2026 (Forecast)</v>
      </c>
      <c r="AD21" s="24"/>
    </row>
    <row r="22" spans="17:30" x14ac:dyDescent="0.2">
      <c r="S22" t="str">
        <f>A4</f>
        <v>2027 (Forecast)</v>
      </c>
      <c r="T22" s="28">
        <v>14</v>
      </c>
      <c r="U22" s="29">
        <f>T22*$I4</f>
        <v>56577.85</v>
      </c>
      <c r="V22" s="27"/>
      <c r="W22" s="29">
        <f t="shared" ref="W22:W25" si="11">U22-$S4</f>
        <v>39531.074999999997</v>
      </c>
      <c r="X22" s="27"/>
      <c r="Y22" s="27"/>
      <c r="Z22" s="30">
        <f t="shared" ref="Z22:Z25" si="12">W22/$X4</f>
        <v>91.932732558139534</v>
      </c>
      <c r="AA22" s="31">
        <f>(Z22-Z21)/Z21</f>
        <v>0.52234550748195818</v>
      </c>
      <c r="AB22" s="32">
        <f t="shared" ref="AB22:AB25" ca="1" si="13">(Z22-Y4)/Y4</f>
        <v>1.5049790887776437</v>
      </c>
      <c r="AC22" s="24" t="str">
        <f>S22</f>
        <v>2027 (Forecast)</v>
      </c>
      <c r="AD22" s="24"/>
    </row>
    <row r="23" spans="17:30" x14ac:dyDescent="0.2">
      <c r="S23" t="str">
        <f>A5</f>
        <v>2028 (Forecast)</v>
      </c>
      <c r="T23" s="28">
        <v>12</v>
      </c>
      <c r="U23" s="29">
        <f>T23*$I5</f>
        <v>77992.799999999988</v>
      </c>
      <c r="V23" s="27"/>
      <c r="W23" s="29">
        <f t="shared" si="11"/>
        <v>49901.574999999983</v>
      </c>
      <c r="X23" s="27"/>
      <c r="Y23" s="27"/>
      <c r="Z23" s="30">
        <f t="shared" si="12"/>
        <v>111.63663310961965</v>
      </c>
      <c r="AA23" s="31">
        <f>(Z23-Z22)/Z22</f>
        <v>0.21432954295162604</v>
      </c>
      <c r="AB23" s="32">
        <f t="shared" ca="1" si="13"/>
        <v>2.0418701119787368</v>
      </c>
      <c r="AC23" s="24" t="str">
        <f>S23</f>
        <v>2028 (Forecast)</v>
      </c>
      <c r="AD23" s="24"/>
    </row>
    <row r="24" spans="17:30" x14ac:dyDescent="0.2">
      <c r="S24" t="str">
        <f>A6</f>
        <v>2029 (Forecast)</v>
      </c>
      <c r="T24" s="28">
        <v>10</v>
      </c>
      <c r="U24" s="29">
        <f>T24*$I6</f>
        <v>97234.499999999985</v>
      </c>
      <c r="V24" s="27"/>
      <c r="W24" s="29">
        <f t="shared" si="11"/>
        <v>56252.624999999985</v>
      </c>
      <c r="X24" s="27"/>
      <c r="Y24" s="27"/>
      <c r="Z24" s="30">
        <f t="shared" si="12"/>
        <v>123.90446035242287</v>
      </c>
      <c r="AA24" s="31">
        <f>(Z24-Z23)/Z23</f>
        <v>0.10989069538452527</v>
      </c>
      <c r="AB24" s="32">
        <f t="shared" ca="1" si="13"/>
        <v>2.3761433338534839</v>
      </c>
      <c r="AC24" s="24" t="str">
        <f>S24</f>
        <v>2029 (Forecast)</v>
      </c>
      <c r="AD24" s="24"/>
    </row>
    <row r="25" spans="17:30" x14ac:dyDescent="0.2">
      <c r="S25" t="str">
        <f>A7</f>
        <v>2030 (Forecast)</v>
      </c>
      <c r="T25" s="28">
        <v>8</v>
      </c>
      <c r="U25" s="29">
        <f>T25*$I7</f>
        <v>108290</v>
      </c>
      <c r="V25" s="27"/>
      <c r="W25" s="29">
        <f t="shared" si="11"/>
        <v>55058.324999999997</v>
      </c>
      <c r="X25" s="27"/>
      <c r="Y25" s="27"/>
      <c r="Z25" s="30">
        <f t="shared" si="12"/>
        <v>121.2738436123348</v>
      </c>
      <c r="AA25" s="31">
        <f>(Z25-Z24)/Z24</f>
        <v>-2.123100921956949E-2</v>
      </c>
      <c r="AB25" s="32">
        <f t="shared" ca="1" si="13"/>
        <v>2.3044644036058526</v>
      </c>
      <c r="AC25" s="24" t="str">
        <f>S25</f>
        <v>2030 (Forecast)</v>
      </c>
      <c r="AD25" s="24"/>
    </row>
    <row r="26" spans="17:30" x14ac:dyDescent="0.2">
      <c r="T26" s="9"/>
      <c r="AB26" s="24"/>
      <c r="AC26" s="24"/>
      <c r="AD26" s="24"/>
    </row>
    <row r="27" spans="17:30" x14ac:dyDescent="0.2">
      <c r="AB27" s="24"/>
      <c r="AC27" s="24"/>
      <c r="AD27" s="24"/>
    </row>
    <row r="28" spans="17:30" x14ac:dyDescent="0.2">
      <c r="T28" s="53" t="s">
        <v>36</v>
      </c>
      <c r="U28" s="54"/>
      <c r="V28" s="54"/>
      <c r="W28" s="54"/>
      <c r="X28" s="54"/>
      <c r="Y28" s="54"/>
      <c r="Z28" s="54"/>
      <c r="AA28" s="54"/>
      <c r="AB28" s="55"/>
      <c r="AC28" s="24"/>
      <c r="AD28" s="24"/>
    </row>
    <row r="29" spans="17:30" x14ac:dyDescent="0.2">
      <c r="Q29" s="9"/>
      <c r="S29" t="str">
        <f>A3</f>
        <v>2026 (Forecast)</v>
      </c>
      <c r="T29" s="28">
        <v>28</v>
      </c>
      <c r="U29" s="29">
        <f>T29*$I3</f>
        <v>52841.599999999999</v>
      </c>
      <c r="V29" s="27"/>
      <c r="W29" s="29">
        <f>U29-$S3</f>
        <v>43027.55</v>
      </c>
      <c r="X29" s="27"/>
      <c r="Y29" s="27"/>
      <c r="Z29" s="30">
        <f>W29/$X3</f>
        <v>107.56887500000001</v>
      </c>
      <c r="AA29" s="31" t="e">
        <f>(Z29-#REF!)/#REF!</f>
        <v>#REF!</v>
      </c>
      <c r="AB29" s="32">
        <f ca="1">(Z29-Y3)/Y3</f>
        <v>1.9310320163487737</v>
      </c>
      <c r="AC29" s="24" t="str">
        <f>S29</f>
        <v>2026 (Forecast)</v>
      </c>
      <c r="AD29" s="24"/>
    </row>
    <row r="30" spans="17:30" x14ac:dyDescent="0.2">
      <c r="Q30" s="9"/>
      <c r="S30" t="str">
        <f>A4</f>
        <v>2027 (Forecast)</v>
      </c>
      <c r="T30" s="28">
        <v>22</v>
      </c>
      <c r="U30" s="29">
        <f>T30*$I4</f>
        <v>88908.05</v>
      </c>
      <c r="V30" s="27"/>
      <c r="W30" s="29">
        <f>U30-$S4</f>
        <v>71861.274999999994</v>
      </c>
      <c r="X30" s="27"/>
      <c r="Y30" s="27"/>
      <c r="Z30" s="30">
        <f>W30/$X4</f>
        <v>167.1192441860465</v>
      </c>
      <c r="AA30" s="31">
        <f>(Z30-Z29)/Z29</f>
        <v>0.55360223099894368</v>
      </c>
      <c r="AB30" s="32">
        <f ca="1">(Z30-Y4)/Y4</f>
        <v>3.5536578797287874</v>
      </c>
      <c r="AC30" s="24" t="str">
        <f>S30</f>
        <v>2027 (Forecast)</v>
      </c>
      <c r="AD30" s="24"/>
    </row>
    <row r="31" spans="17:30" x14ac:dyDescent="0.2">
      <c r="Q31" s="9"/>
      <c r="S31" t="str">
        <f>A5</f>
        <v>2028 (Forecast)</v>
      </c>
      <c r="T31" s="28">
        <v>18</v>
      </c>
      <c r="U31" s="29">
        <f>T31*$I5</f>
        <v>116989.2</v>
      </c>
      <c r="V31" s="27"/>
      <c r="W31" s="29">
        <f>U31-$S5</f>
        <v>88897.974999999991</v>
      </c>
      <c r="X31" s="27"/>
      <c r="Y31" s="27"/>
      <c r="Z31" s="30">
        <f>W31/$X5</f>
        <v>198.8769015659955</v>
      </c>
      <c r="AA31" s="31">
        <f>(Z31-Z30)/Z30</f>
        <v>0.19002992464826249</v>
      </c>
      <c r="AB31" s="32">
        <f ca="1">(Z31-Y5)/Y5</f>
        <v>4.4189891434876145</v>
      </c>
      <c r="AC31" s="24" t="str">
        <f>S31</f>
        <v>2028 (Forecast)</v>
      </c>
      <c r="AD31" s="24"/>
    </row>
    <row r="32" spans="17:30" x14ac:dyDescent="0.2">
      <c r="Q32" s="9"/>
      <c r="S32" t="str">
        <f>A6</f>
        <v>2029 (Forecast)</v>
      </c>
      <c r="T32" s="28">
        <v>14</v>
      </c>
      <c r="U32" s="29">
        <f>T32*$I6</f>
        <v>136128.29999999999</v>
      </c>
      <c r="V32" s="27"/>
      <c r="W32" s="29">
        <f>U32-$S6</f>
        <v>95146.424999999988</v>
      </c>
      <c r="X32" s="27"/>
      <c r="Y32" s="27"/>
      <c r="Z32" s="30">
        <f>W32/$X6</f>
        <v>209.57362334801761</v>
      </c>
      <c r="AA32" s="31">
        <f>(Z32-Z31)/Z31</f>
        <v>5.3785641760275005E-2</v>
      </c>
      <c r="AB32" s="32">
        <f ca="1">(Z32-Y6)/Y6</f>
        <v>4.7104529522620595</v>
      </c>
      <c r="AC32" s="24" t="str">
        <f>S32</f>
        <v>2029 (Forecast)</v>
      </c>
      <c r="AD32" s="24"/>
    </row>
    <row r="33" spans="17:30" x14ac:dyDescent="0.2">
      <c r="Q33" s="9"/>
      <c r="S33" t="str">
        <f>A7</f>
        <v>2030 (Forecast)</v>
      </c>
      <c r="T33" s="28">
        <v>12</v>
      </c>
      <c r="U33" s="29">
        <f>T33*$I7</f>
        <v>162435</v>
      </c>
      <c r="V33" s="27"/>
      <c r="W33" s="29">
        <f>U33-$S7</f>
        <v>109203.325</v>
      </c>
      <c r="X33" s="27"/>
      <c r="Y33" s="27"/>
      <c r="Z33" s="30">
        <f>W33/$X7</f>
        <v>240.53595814977973</v>
      </c>
      <c r="AA33" s="31">
        <f>(Z33-Z32)/Z32</f>
        <v>0.14773965495813432</v>
      </c>
      <c r="AB33" s="32">
        <f ca="1">(Z33-Y7)/Y7</f>
        <v>5.5541133010839161</v>
      </c>
      <c r="AC33" s="24" t="str">
        <f>S33</f>
        <v>2030 (Forecast)</v>
      </c>
      <c r="AD33" s="24"/>
    </row>
    <row r="34" spans="17:30" x14ac:dyDescent="0.2">
      <c r="AB34" s="24"/>
      <c r="AC34" s="24"/>
      <c r="AD34" s="24"/>
    </row>
    <row r="35" spans="17:30" x14ac:dyDescent="0.2">
      <c r="AB35" s="24"/>
      <c r="AC35" s="24"/>
      <c r="AD35" s="24"/>
    </row>
    <row r="36" spans="17:30" x14ac:dyDescent="0.2">
      <c r="AB36" s="24"/>
      <c r="AC36" s="24"/>
      <c r="AD36" s="24"/>
    </row>
    <row r="37" spans="17:30" x14ac:dyDescent="0.2">
      <c r="AB37" s="24"/>
      <c r="AC37" s="24"/>
      <c r="AD37" s="24"/>
    </row>
    <row r="38" spans="17:30" x14ac:dyDescent="0.2">
      <c r="AB38" s="24"/>
      <c r="AC38" s="24"/>
      <c r="AD38" s="24"/>
    </row>
    <row r="39" spans="17:30" x14ac:dyDescent="0.2">
      <c r="AB39" s="24"/>
      <c r="AC39" s="24"/>
      <c r="AD39" s="24"/>
    </row>
    <row r="40" spans="17:30" x14ac:dyDescent="0.2">
      <c r="AB40" s="24"/>
      <c r="AC40" s="24"/>
      <c r="AD40" s="24"/>
    </row>
    <row r="41" spans="17:30" x14ac:dyDescent="0.2">
      <c r="AB41" s="24"/>
      <c r="AC41" s="24"/>
      <c r="AD41" s="24"/>
    </row>
    <row r="42" spans="17:30" x14ac:dyDescent="0.2">
      <c r="AB42" s="24"/>
      <c r="AC42" s="24"/>
      <c r="AD42" s="24"/>
    </row>
    <row r="43" spans="17:30" x14ac:dyDescent="0.2">
      <c r="AB43" s="24"/>
      <c r="AC43" s="24"/>
      <c r="AD43" s="24"/>
    </row>
    <row r="44" spans="17:30" x14ac:dyDescent="0.2">
      <c r="AB44" s="24"/>
      <c r="AC44" s="24"/>
      <c r="AD44" s="24"/>
    </row>
    <row r="45" spans="17:30" x14ac:dyDescent="0.2">
      <c r="AB45" s="24"/>
      <c r="AC45" s="24"/>
      <c r="AD45" s="24"/>
    </row>
    <row r="46" spans="17:30" x14ac:dyDescent="0.2">
      <c r="AB46" s="24"/>
      <c r="AC46" s="24"/>
      <c r="AD46" s="24"/>
    </row>
    <row r="47" spans="17:30" x14ac:dyDescent="0.2">
      <c r="AB47" s="24"/>
      <c r="AC47" s="24"/>
      <c r="AD47" s="24"/>
    </row>
    <row r="48" spans="17:30" x14ac:dyDescent="0.2">
      <c r="AB48" s="24"/>
      <c r="AC48" s="24"/>
      <c r="AD48" s="24"/>
    </row>
    <row r="49" spans="28:30" x14ac:dyDescent="0.2">
      <c r="AB49" s="24"/>
      <c r="AC49" s="24"/>
      <c r="AD49" s="24"/>
    </row>
    <row r="50" spans="28:30" x14ac:dyDescent="0.2">
      <c r="AB50" s="24"/>
      <c r="AC50" s="24"/>
      <c r="AD50" s="24"/>
    </row>
    <row r="51" spans="28:30" x14ac:dyDescent="0.2">
      <c r="AB51" s="24"/>
      <c r="AC51" s="24"/>
      <c r="AD51" s="24"/>
    </row>
    <row r="52" spans="28:30" x14ac:dyDescent="0.2">
      <c r="AB52" s="24"/>
      <c r="AC52" s="24"/>
      <c r="AD52" s="24"/>
    </row>
    <row r="53" spans="28:30" x14ac:dyDescent="0.2">
      <c r="AB53" s="24"/>
      <c r="AC53" s="24"/>
      <c r="AD53" s="24"/>
    </row>
    <row r="54" spans="28:30" x14ac:dyDescent="0.2">
      <c r="AB54" s="24"/>
      <c r="AC54" s="24"/>
      <c r="AD54" s="24"/>
    </row>
    <row r="55" spans="28:30" x14ac:dyDescent="0.2">
      <c r="AB55" s="24"/>
      <c r="AC55" s="24"/>
      <c r="AD55" s="24"/>
    </row>
    <row r="56" spans="28:30" x14ac:dyDescent="0.2">
      <c r="AB56" s="24"/>
      <c r="AC56" s="24"/>
      <c r="AD56" s="24"/>
    </row>
    <row r="57" spans="28:30" x14ac:dyDescent="0.2">
      <c r="AB57" s="24"/>
      <c r="AC57" s="24"/>
      <c r="AD57" s="24"/>
    </row>
    <row r="58" spans="28:30" x14ac:dyDescent="0.2">
      <c r="AB58" s="24"/>
      <c r="AC58" s="24"/>
      <c r="AD58" s="24"/>
    </row>
    <row r="59" spans="28:30" x14ac:dyDescent="0.2">
      <c r="AB59" s="24"/>
      <c r="AC59" s="24"/>
      <c r="AD59" s="24"/>
    </row>
    <row r="60" spans="28:30" x14ac:dyDescent="0.2">
      <c r="AB60" s="24"/>
      <c r="AC60" s="24"/>
      <c r="AD60" s="24"/>
    </row>
    <row r="61" spans="28:30" x14ac:dyDescent="0.2">
      <c r="AB61" s="24"/>
      <c r="AC61" s="24"/>
      <c r="AD61" s="24"/>
    </row>
    <row r="62" spans="28:30" x14ac:dyDescent="0.2">
      <c r="AB62" s="24"/>
      <c r="AC62" s="24"/>
      <c r="AD62" s="24"/>
    </row>
    <row r="63" spans="28:30" x14ac:dyDescent="0.2">
      <c r="AB63" s="24"/>
      <c r="AC63" s="24"/>
      <c r="AD63" s="24"/>
    </row>
    <row r="64" spans="28:30" x14ac:dyDescent="0.2">
      <c r="AB64" s="24"/>
      <c r="AC64" s="24"/>
      <c r="AD64" s="24"/>
    </row>
    <row r="65" spans="28:30" x14ac:dyDescent="0.2">
      <c r="AB65" s="24"/>
      <c r="AC65" s="24"/>
      <c r="AD65" s="24"/>
    </row>
    <row r="66" spans="28:30" x14ac:dyDescent="0.2">
      <c r="AB66" s="24"/>
      <c r="AC66" s="24"/>
      <c r="AD66" s="24"/>
    </row>
    <row r="67" spans="28:30" x14ac:dyDescent="0.2">
      <c r="AB67" s="24"/>
      <c r="AC67" s="24"/>
      <c r="AD67" s="24"/>
    </row>
    <row r="68" spans="28:30" x14ac:dyDescent="0.2">
      <c r="AB68" s="24"/>
      <c r="AC68" s="24"/>
      <c r="AD68" s="24"/>
    </row>
    <row r="69" spans="28:30" x14ac:dyDescent="0.2">
      <c r="AB69" s="24"/>
      <c r="AC69" s="24"/>
      <c r="AD69" s="24"/>
    </row>
    <row r="70" spans="28:30" x14ac:dyDescent="0.2">
      <c r="AB70" s="24"/>
      <c r="AC70" s="24"/>
      <c r="AD70" s="24"/>
    </row>
    <row r="71" spans="28:30" x14ac:dyDescent="0.2">
      <c r="AB71" s="24"/>
      <c r="AC71" s="24"/>
      <c r="AD71" s="24"/>
    </row>
    <row r="72" spans="28:30" x14ac:dyDescent="0.2">
      <c r="AB72" s="24"/>
      <c r="AC72" s="24"/>
      <c r="AD72" s="24"/>
    </row>
    <row r="73" spans="28:30" x14ac:dyDescent="0.2">
      <c r="AB73" s="24"/>
      <c r="AC73" s="24"/>
      <c r="AD73" s="24"/>
    </row>
    <row r="74" spans="28:30" x14ac:dyDescent="0.2">
      <c r="AB74" s="24"/>
      <c r="AC74" s="24"/>
      <c r="AD74" s="24"/>
    </row>
    <row r="75" spans="28:30" x14ac:dyDescent="0.2">
      <c r="AB75" s="24"/>
      <c r="AC75" s="24"/>
      <c r="AD75" s="24"/>
    </row>
    <row r="76" spans="28:30" x14ac:dyDescent="0.2">
      <c r="AB76" s="24"/>
      <c r="AC76" s="24"/>
      <c r="AD76" s="24"/>
    </row>
    <row r="77" spans="28:30" x14ac:dyDescent="0.2">
      <c r="AB77" s="3"/>
      <c r="AC77" s="24"/>
      <c r="AD77" s="24"/>
    </row>
    <row r="78" spans="28:30" x14ac:dyDescent="0.2">
      <c r="AB78" s="2"/>
      <c r="AC78" s="3"/>
      <c r="AD78" s="3"/>
    </row>
    <row r="79" spans="28:30" x14ac:dyDescent="0.2">
      <c r="AB79" s="3"/>
      <c r="AC79" s="2"/>
      <c r="AD79" s="2"/>
    </row>
    <row r="80" spans="28:30" x14ac:dyDescent="0.2">
      <c r="AB80" s="2"/>
      <c r="AC80" s="3"/>
      <c r="AD80" s="3"/>
    </row>
    <row r="81" spans="28:30" x14ac:dyDescent="0.2">
      <c r="AB81" s="3"/>
      <c r="AC81" s="2"/>
      <c r="AD81" s="2"/>
    </row>
    <row r="82" spans="28:30" x14ac:dyDescent="0.2">
      <c r="AB82" s="2"/>
      <c r="AC82" s="3"/>
      <c r="AD82" s="3"/>
    </row>
    <row r="83" spans="28:30" x14ac:dyDescent="0.2">
      <c r="AB83" s="3"/>
      <c r="AC83" s="2"/>
      <c r="AD83" s="2"/>
    </row>
    <row r="84" spans="28:30" x14ac:dyDescent="0.2">
      <c r="AB84" s="2"/>
      <c r="AC84" s="3"/>
      <c r="AD84" s="3"/>
    </row>
    <row r="85" spans="28:30" x14ac:dyDescent="0.2">
      <c r="AB85" s="3"/>
      <c r="AC85" s="2"/>
      <c r="AD85" s="2"/>
    </row>
    <row r="86" spans="28:30" x14ac:dyDescent="0.2">
      <c r="AB86" s="2"/>
      <c r="AC86" s="3"/>
      <c r="AD86" s="3"/>
    </row>
    <row r="87" spans="28:30" x14ac:dyDescent="0.2">
      <c r="AB87" s="3"/>
      <c r="AC87" s="2"/>
      <c r="AD87" s="2"/>
    </row>
    <row r="88" spans="28:30" x14ac:dyDescent="0.2">
      <c r="AB88" s="2"/>
      <c r="AC88" s="3"/>
      <c r="AD88" s="3"/>
    </row>
    <row r="89" spans="28:30" x14ac:dyDescent="0.2">
      <c r="AB89" s="3"/>
      <c r="AC89" s="2"/>
      <c r="AD89" s="2"/>
    </row>
    <row r="90" spans="28:30" x14ac:dyDescent="0.2">
      <c r="AB90" s="2"/>
      <c r="AC90" s="3"/>
      <c r="AD90" s="3"/>
    </row>
    <row r="91" spans="28:30" x14ac:dyDescent="0.2">
      <c r="AB91" s="3"/>
      <c r="AC91" s="2"/>
      <c r="AD91" s="2"/>
    </row>
    <row r="92" spans="28:30" x14ac:dyDescent="0.2">
      <c r="AB92" s="2"/>
      <c r="AC92" s="3"/>
      <c r="AD92" s="3"/>
    </row>
    <row r="93" spans="28:30" x14ac:dyDescent="0.2">
      <c r="AB93" s="3"/>
      <c r="AC93" s="2"/>
      <c r="AD93" s="2"/>
    </row>
    <row r="94" spans="28:30" x14ac:dyDescent="0.2">
      <c r="AB94" s="2"/>
      <c r="AC94" s="3"/>
      <c r="AD94" s="3"/>
    </row>
    <row r="95" spans="28:30" x14ac:dyDescent="0.2">
      <c r="AB95" s="3"/>
      <c r="AC95" s="2"/>
      <c r="AD95" s="2"/>
    </row>
    <row r="96" spans="28:30" x14ac:dyDescent="0.2">
      <c r="AB96" s="2"/>
      <c r="AC96" s="3"/>
      <c r="AD96" s="3"/>
    </row>
    <row r="97" spans="28:30" x14ac:dyDescent="0.2">
      <c r="AB97" s="3"/>
      <c r="AC97" s="2"/>
      <c r="AD97" s="2"/>
    </row>
    <row r="98" spans="28:30" x14ac:dyDescent="0.2">
      <c r="AB98" s="2"/>
      <c r="AC98" s="3"/>
      <c r="AD98" s="3"/>
    </row>
    <row r="99" spans="28:30" x14ac:dyDescent="0.2">
      <c r="AB99" s="3"/>
      <c r="AC99" s="2"/>
      <c r="AD99" s="2"/>
    </row>
    <row r="100" spans="28:30" x14ac:dyDescent="0.2">
      <c r="AB100" s="2"/>
      <c r="AC100" s="3"/>
      <c r="AD100" s="3"/>
    </row>
    <row r="101" spans="28:30" x14ac:dyDescent="0.2">
      <c r="AB101" s="3"/>
      <c r="AC101" s="2"/>
      <c r="AD101" s="2"/>
    </row>
    <row r="102" spans="28:30" x14ac:dyDescent="0.2">
      <c r="AB102" s="2"/>
      <c r="AC102" s="3"/>
      <c r="AD102" s="3"/>
    </row>
    <row r="103" spans="28:30" x14ac:dyDescent="0.2">
      <c r="AB103" s="3"/>
      <c r="AC103" s="2"/>
      <c r="AD103" s="2"/>
    </row>
    <row r="104" spans="28:30" x14ac:dyDescent="0.2">
      <c r="AB104" s="2"/>
      <c r="AC104" s="3"/>
      <c r="AD104" s="3"/>
    </row>
    <row r="105" spans="28:30" x14ac:dyDescent="0.2">
      <c r="AB105" s="3"/>
      <c r="AC105" s="2"/>
      <c r="AD105" s="2"/>
    </row>
    <row r="106" spans="28:30" x14ac:dyDescent="0.2">
      <c r="AB106" s="2"/>
      <c r="AC106" s="3"/>
      <c r="AD106" s="3"/>
    </row>
    <row r="107" spans="28:30" x14ac:dyDescent="0.2">
      <c r="AB107" s="3"/>
      <c r="AC107" s="2"/>
      <c r="AD107" s="2"/>
    </row>
    <row r="108" spans="28:30" x14ac:dyDescent="0.2">
      <c r="AB108" s="2"/>
      <c r="AC108" s="3"/>
      <c r="AD108" s="3"/>
    </row>
    <row r="109" spans="28:30" x14ac:dyDescent="0.2">
      <c r="AB109" s="3"/>
      <c r="AC109" s="2"/>
      <c r="AD109" s="2"/>
    </row>
    <row r="110" spans="28:30" x14ac:dyDescent="0.2">
      <c r="AB110" s="2"/>
      <c r="AC110" s="3"/>
      <c r="AD110" s="3"/>
    </row>
    <row r="111" spans="28:30" x14ac:dyDescent="0.2">
      <c r="AB111" s="3"/>
      <c r="AC111" s="2"/>
      <c r="AD111" s="2"/>
    </row>
    <row r="112" spans="28:30" x14ac:dyDescent="0.2">
      <c r="AB112" s="2"/>
      <c r="AC112" s="3"/>
      <c r="AD112" s="3"/>
    </row>
    <row r="113" spans="28:30" x14ac:dyDescent="0.2">
      <c r="AB113" s="3"/>
      <c r="AC113" s="2"/>
      <c r="AD113" s="2"/>
    </row>
    <row r="114" spans="28:30" x14ac:dyDescent="0.2">
      <c r="AB114" s="2"/>
      <c r="AC114" s="3"/>
      <c r="AD114" s="3"/>
    </row>
    <row r="115" spans="28:30" x14ac:dyDescent="0.2">
      <c r="AB115" s="3"/>
      <c r="AC115" s="2"/>
      <c r="AD115" s="2"/>
    </row>
    <row r="116" spans="28:30" x14ac:dyDescent="0.2">
      <c r="AB116" s="2"/>
      <c r="AC116" s="3"/>
      <c r="AD116" s="3"/>
    </row>
    <row r="117" spans="28:30" x14ac:dyDescent="0.2">
      <c r="AB117" s="3"/>
      <c r="AC117" s="2"/>
      <c r="AD117" s="2"/>
    </row>
    <row r="118" spans="28:30" x14ac:dyDescent="0.2">
      <c r="AB118" s="2"/>
      <c r="AC118" s="3"/>
      <c r="AD118" s="3"/>
    </row>
    <row r="119" spans="28:30" x14ac:dyDescent="0.2">
      <c r="AB119" s="3"/>
      <c r="AC119" s="2"/>
      <c r="AD119" s="2"/>
    </row>
    <row r="120" spans="28:30" x14ac:dyDescent="0.2">
      <c r="AB120" s="2"/>
      <c r="AC120" s="3"/>
      <c r="AD120" s="3"/>
    </row>
    <row r="121" spans="28:30" x14ac:dyDescent="0.2">
      <c r="AB121" s="3"/>
      <c r="AC121" s="2"/>
      <c r="AD121" s="2"/>
    </row>
    <row r="122" spans="28:30" x14ac:dyDescent="0.2">
      <c r="AB122" s="2"/>
      <c r="AC122" s="3"/>
      <c r="AD122" s="3"/>
    </row>
    <row r="123" spans="28:30" x14ac:dyDescent="0.2">
      <c r="AB123" s="3"/>
      <c r="AC123" s="2"/>
      <c r="AD123" s="2"/>
    </row>
    <row r="124" spans="28:30" x14ac:dyDescent="0.2">
      <c r="AB124" s="2"/>
      <c r="AC124" s="3"/>
      <c r="AD124" s="3"/>
    </row>
    <row r="125" spans="28:30" x14ac:dyDescent="0.2">
      <c r="AB125" s="3"/>
      <c r="AC125" s="2"/>
      <c r="AD125" s="2"/>
    </row>
    <row r="126" spans="28:30" x14ac:dyDescent="0.2">
      <c r="AB126" s="2"/>
      <c r="AC126" s="3"/>
      <c r="AD126" s="3"/>
    </row>
    <row r="127" spans="28:30" x14ac:dyDescent="0.2">
      <c r="AB127" s="3"/>
      <c r="AC127" s="2"/>
      <c r="AD127" s="2"/>
    </row>
    <row r="128" spans="28:30" x14ac:dyDescent="0.2">
      <c r="AB128" s="2"/>
      <c r="AC128" s="3"/>
      <c r="AD128" s="3"/>
    </row>
    <row r="129" spans="28:30" x14ac:dyDescent="0.2">
      <c r="AB129" s="3"/>
      <c r="AC129" s="2"/>
      <c r="AD129" s="2"/>
    </row>
    <row r="130" spans="28:30" x14ac:dyDescent="0.2">
      <c r="AB130" s="2"/>
      <c r="AC130" s="3"/>
      <c r="AD130" s="3"/>
    </row>
    <row r="131" spans="28:30" x14ac:dyDescent="0.2">
      <c r="AB131" s="3"/>
      <c r="AC131" s="2"/>
      <c r="AD131" s="2"/>
    </row>
    <row r="132" spans="28:30" x14ac:dyDescent="0.2">
      <c r="AB132" s="2"/>
      <c r="AC132" s="3"/>
      <c r="AD132" s="3"/>
    </row>
    <row r="133" spans="28:30" x14ac:dyDescent="0.2">
      <c r="AB133" s="3"/>
      <c r="AC133" s="2"/>
      <c r="AD133" s="2"/>
    </row>
    <row r="134" spans="28:30" x14ac:dyDescent="0.2">
      <c r="AB134" s="2"/>
      <c r="AC134" s="3"/>
      <c r="AD134" s="3"/>
    </row>
    <row r="135" spans="28:30" x14ac:dyDescent="0.2">
      <c r="AB135" s="3"/>
      <c r="AC135" s="2"/>
      <c r="AD135" s="2"/>
    </row>
    <row r="136" spans="28:30" x14ac:dyDescent="0.2">
      <c r="AB136" s="2"/>
      <c r="AC136" s="3"/>
      <c r="AD136" s="3"/>
    </row>
    <row r="137" spans="28:30" x14ac:dyDescent="0.2">
      <c r="AB137" s="3"/>
      <c r="AC137" s="2"/>
      <c r="AD137" s="2"/>
    </row>
    <row r="138" spans="28:30" x14ac:dyDescent="0.2">
      <c r="AB138" s="2"/>
      <c r="AC138" s="3"/>
      <c r="AD138" s="3"/>
    </row>
    <row r="139" spans="28:30" x14ac:dyDescent="0.2">
      <c r="AB139" s="3"/>
      <c r="AC139" s="2"/>
      <c r="AD139" s="2"/>
    </row>
    <row r="140" spans="28:30" x14ac:dyDescent="0.2">
      <c r="AB140" s="2"/>
      <c r="AC140" s="3"/>
      <c r="AD140" s="3"/>
    </row>
    <row r="141" spans="28:30" x14ac:dyDescent="0.2">
      <c r="AB141" s="3"/>
      <c r="AC141" s="2"/>
      <c r="AD141" s="2"/>
    </row>
    <row r="142" spans="28:30" x14ac:dyDescent="0.2">
      <c r="AB142" s="2"/>
      <c r="AC142" s="3"/>
      <c r="AD142" s="3"/>
    </row>
    <row r="143" spans="28:30" x14ac:dyDescent="0.2">
      <c r="AB143" s="3"/>
      <c r="AC143" s="2"/>
      <c r="AD143" s="2"/>
    </row>
    <row r="144" spans="28:30" x14ac:dyDescent="0.2">
      <c r="AB144" s="2"/>
      <c r="AC144" s="3"/>
      <c r="AD144" s="3"/>
    </row>
    <row r="145" spans="28:30" x14ac:dyDescent="0.2">
      <c r="AB145" s="3"/>
      <c r="AC145" s="2"/>
      <c r="AD145" s="2"/>
    </row>
    <row r="146" spans="28:30" x14ac:dyDescent="0.2">
      <c r="AB146" s="2"/>
      <c r="AC146" s="3"/>
      <c r="AD146" s="3"/>
    </row>
    <row r="147" spans="28:30" x14ac:dyDescent="0.2">
      <c r="AB147" s="3"/>
      <c r="AC147" s="2"/>
      <c r="AD147" s="2"/>
    </row>
    <row r="148" spans="28:30" x14ac:dyDescent="0.2">
      <c r="AB148" s="2"/>
      <c r="AC148" s="3"/>
      <c r="AD148" s="3"/>
    </row>
    <row r="149" spans="28:30" x14ac:dyDescent="0.2">
      <c r="AB149" s="3"/>
      <c r="AC149" s="2"/>
      <c r="AD149" s="2"/>
    </row>
    <row r="150" spans="28:30" x14ac:dyDescent="0.2">
      <c r="AB150" s="2"/>
      <c r="AC150" s="3"/>
      <c r="AD150" s="3"/>
    </row>
    <row r="151" spans="28:30" x14ac:dyDescent="0.2">
      <c r="AB151" s="3"/>
      <c r="AC151" s="2"/>
      <c r="AD151" s="2"/>
    </row>
    <row r="152" spans="28:30" x14ac:dyDescent="0.2">
      <c r="AB152" s="2"/>
      <c r="AC152" s="3"/>
      <c r="AD152" s="3"/>
    </row>
    <row r="153" spans="28:30" x14ac:dyDescent="0.2">
      <c r="AB153" s="3"/>
      <c r="AC153" s="2"/>
      <c r="AD153" s="2"/>
    </row>
    <row r="154" spans="28:30" x14ac:dyDescent="0.2">
      <c r="AB154" s="2"/>
      <c r="AC154" s="3"/>
      <c r="AD154" s="3"/>
    </row>
    <row r="155" spans="28:30" x14ac:dyDescent="0.2">
      <c r="AB155" s="3"/>
      <c r="AC155" s="2"/>
      <c r="AD155" s="2"/>
    </row>
    <row r="156" spans="28:30" x14ac:dyDescent="0.2">
      <c r="AB156" s="2"/>
      <c r="AC156" s="3"/>
      <c r="AD156" s="3"/>
    </row>
    <row r="157" spans="28:30" x14ac:dyDescent="0.2">
      <c r="AB157" s="3"/>
      <c r="AC157" s="2"/>
      <c r="AD157" s="2"/>
    </row>
    <row r="158" spans="28:30" x14ac:dyDescent="0.2">
      <c r="AB158" s="2"/>
      <c r="AC158" s="3"/>
      <c r="AD158" s="3"/>
    </row>
    <row r="159" spans="28:30" x14ac:dyDescent="0.2">
      <c r="AB159" s="3"/>
      <c r="AC159" s="2"/>
      <c r="AD159" s="2"/>
    </row>
    <row r="160" spans="28:30" x14ac:dyDescent="0.2">
      <c r="AB160" s="2"/>
      <c r="AC160" s="3"/>
      <c r="AD160" s="3"/>
    </row>
    <row r="161" spans="28:30" x14ac:dyDescent="0.2">
      <c r="AB161" s="3"/>
      <c r="AC161" s="2"/>
      <c r="AD161" s="2"/>
    </row>
    <row r="162" spans="28:30" x14ac:dyDescent="0.2">
      <c r="AB162" s="2"/>
      <c r="AC162" s="3"/>
      <c r="AD162" s="3"/>
    </row>
    <row r="163" spans="28:30" x14ac:dyDescent="0.2">
      <c r="AB163" s="3"/>
      <c r="AC163" s="2"/>
      <c r="AD163" s="2"/>
    </row>
    <row r="164" spans="28:30" x14ac:dyDescent="0.2">
      <c r="AB164" s="2"/>
      <c r="AC164" s="3"/>
      <c r="AD164" s="3"/>
    </row>
    <row r="165" spans="28:30" x14ac:dyDescent="0.2">
      <c r="AB165" s="3"/>
      <c r="AC165" s="2"/>
      <c r="AD165" s="2"/>
    </row>
    <row r="166" spans="28:30" x14ac:dyDescent="0.2">
      <c r="AB166" s="2"/>
      <c r="AC166" s="3"/>
      <c r="AD166" s="3"/>
    </row>
    <row r="167" spans="28:30" x14ac:dyDescent="0.2">
      <c r="AB167" s="3"/>
      <c r="AC167" s="2"/>
      <c r="AD167" s="2"/>
    </row>
    <row r="168" spans="28:30" x14ac:dyDescent="0.2">
      <c r="AB168" s="2"/>
      <c r="AC168" s="3"/>
      <c r="AD168" s="3"/>
    </row>
    <row r="169" spans="28:30" x14ac:dyDescent="0.2">
      <c r="AB169" s="3"/>
      <c r="AC169" s="2"/>
      <c r="AD169" s="2"/>
    </row>
    <row r="170" spans="28:30" x14ac:dyDescent="0.2">
      <c r="AB170" s="2"/>
      <c r="AC170" s="3"/>
      <c r="AD170" s="3"/>
    </row>
    <row r="171" spans="28:30" x14ac:dyDescent="0.2">
      <c r="AB171" s="3"/>
      <c r="AC171" s="2"/>
      <c r="AD171" s="2"/>
    </row>
    <row r="172" spans="28:30" x14ac:dyDescent="0.2">
      <c r="AB172" s="2"/>
      <c r="AC172" s="3"/>
      <c r="AD172" s="3"/>
    </row>
    <row r="173" spans="28:30" x14ac:dyDescent="0.2">
      <c r="AB173" s="3"/>
      <c r="AC173" s="2"/>
      <c r="AD173" s="2"/>
    </row>
    <row r="174" spans="28:30" x14ac:dyDescent="0.2">
      <c r="AB174" s="2"/>
      <c r="AC174" s="3"/>
      <c r="AD174" s="3"/>
    </row>
    <row r="175" spans="28:30" x14ac:dyDescent="0.2">
      <c r="AB175" s="3"/>
      <c r="AC175" s="2"/>
      <c r="AD175" s="2"/>
    </row>
    <row r="176" spans="28:30" x14ac:dyDescent="0.2">
      <c r="AB176" s="2"/>
      <c r="AC176" s="3"/>
      <c r="AD176" s="3"/>
    </row>
    <row r="177" spans="28:30" x14ac:dyDescent="0.2">
      <c r="AB177" s="3"/>
      <c r="AC177" s="2"/>
      <c r="AD177" s="2"/>
    </row>
    <row r="178" spans="28:30" x14ac:dyDescent="0.2">
      <c r="AB178" s="2"/>
      <c r="AC178" s="3"/>
      <c r="AD178" s="3"/>
    </row>
    <row r="179" spans="28:30" x14ac:dyDescent="0.2">
      <c r="AB179" s="3"/>
      <c r="AC179" s="2"/>
      <c r="AD179" s="2"/>
    </row>
    <row r="180" spans="28:30" x14ac:dyDescent="0.2">
      <c r="AB180" s="2"/>
      <c r="AC180" s="3"/>
      <c r="AD180" s="3"/>
    </row>
    <row r="181" spans="28:30" x14ac:dyDescent="0.2">
      <c r="AB181" s="3"/>
      <c r="AC181" s="2"/>
      <c r="AD181" s="2"/>
    </row>
    <row r="182" spans="28:30" x14ac:dyDescent="0.2">
      <c r="AB182" s="2"/>
      <c r="AC182" s="3"/>
      <c r="AD182" s="3"/>
    </row>
    <row r="183" spans="28:30" x14ac:dyDescent="0.2">
      <c r="AB183" s="3"/>
      <c r="AC183" s="2"/>
      <c r="AD183" s="2"/>
    </row>
    <row r="184" spans="28:30" x14ac:dyDescent="0.2">
      <c r="AB184" s="2"/>
      <c r="AC184" s="3"/>
      <c r="AD184" s="3"/>
    </row>
    <row r="185" spans="28:30" x14ac:dyDescent="0.2">
      <c r="AB185" s="3"/>
      <c r="AC185" s="2"/>
      <c r="AD185" s="2"/>
    </row>
    <row r="186" spans="28:30" x14ac:dyDescent="0.2">
      <c r="AB186" s="2"/>
      <c r="AC186" s="3"/>
      <c r="AD186" s="3"/>
    </row>
    <row r="187" spans="28:30" x14ac:dyDescent="0.2">
      <c r="AB187" s="3"/>
      <c r="AC187" s="2"/>
      <c r="AD187" s="2"/>
    </row>
    <row r="188" spans="28:30" x14ac:dyDescent="0.2">
      <c r="AB188" s="2"/>
      <c r="AC188" s="3"/>
      <c r="AD188" s="3"/>
    </row>
    <row r="189" spans="28:30" x14ac:dyDescent="0.2">
      <c r="AB189" s="3"/>
      <c r="AC189" s="2"/>
      <c r="AD189" s="2"/>
    </row>
    <row r="190" spans="28:30" x14ac:dyDescent="0.2">
      <c r="AB190" s="2"/>
      <c r="AC190" s="3"/>
      <c r="AD190" s="3"/>
    </row>
    <row r="191" spans="28:30" x14ac:dyDescent="0.2">
      <c r="AB191" s="3"/>
      <c r="AC191" s="2"/>
      <c r="AD191" s="2"/>
    </row>
    <row r="192" spans="28:30" x14ac:dyDescent="0.2">
      <c r="AB192" s="2"/>
      <c r="AC192" s="3"/>
      <c r="AD192" s="3"/>
    </row>
    <row r="193" spans="28:30" x14ac:dyDescent="0.2">
      <c r="AB193" s="3"/>
      <c r="AC193" s="2"/>
      <c r="AD193" s="2"/>
    </row>
    <row r="194" spans="28:30" x14ac:dyDescent="0.2">
      <c r="AB194" s="2"/>
      <c r="AC194" s="3"/>
      <c r="AD194" s="3"/>
    </row>
    <row r="195" spans="28:30" x14ac:dyDescent="0.2">
      <c r="AB195" s="3"/>
      <c r="AC195" s="2"/>
      <c r="AD195" s="2"/>
    </row>
    <row r="196" spans="28:30" x14ac:dyDescent="0.2">
      <c r="AB196" s="2"/>
      <c r="AC196" s="3"/>
      <c r="AD196" s="3"/>
    </row>
    <row r="197" spans="28:30" x14ac:dyDescent="0.2">
      <c r="AB197" s="3"/>
      <c r="AC197" s="2"/>
      <c r="AD197" s="2"/>
    </row>
    <row r="198" spans="28:30" x14ac:dyDescent="0.2">
      <c r="AB198" s="2"/>
      <c r="AC198" s="3"/>
      <c r="AD198" s="3"/>
    </row>
    <row r="199" spans="28:30" x14ac:dyDescent="0.2">
      <c r="AB199" s="3"/>
      <c r="AC199" s="2"/>
      <c r="AD199" s="2"/>
    </row>
    <row r="200" spans="28:30" x14ac:dyDescent="0.2">
      <c r="AB200" s="2"/>
      <c r="AC200" s="3"/>
      <c r="AD200" s="3"/>
    </row>
    <row r="201" spans="28:30" x14ac:dyDescent="0.2">
      <c r="AB201" s="3"/>
      <c r="AC201" s="2"/>
      <c r="AD201" s="2"/>
    </row>
    <row r="202" spans="28:30" x14ac:dyDescent="0.2">
      <c r="AB202" s="2"/>
      <c r="AC202" s="3"/>
      <c r="AD202" s="3"/>
    </row>
    <row r="203" spans="28:30" x14ac:dyDescent="0.2">
      <c r="AB203" s="3"/>
      <c r="AC203" s="2"/>
      <c r="AD203" s="2"/>
    </row>
    <row r="204" spans="28:30" x14ac:dyDescent="0.2">
      <c r="AB204" s="2"/>
      <c r="AC204" s="3"/>
      <c r="AD204" s="3"/>
    </row>
    <row r="205" spans="28:30" x14ac:dyDescent="0.2">
      <c r="AB205" s="3"/>
      <c r="AC205" s="2"/>
      <c r="AD205" s="2"/>
    </row>
    <row r="206" spans="28:30" x14ac:dyDescent="0.2">
      <c r="AB206" s="2"/>
      <c r="AC206" s="3"/>
      <c r="AD206" s="3"/>
    </row>
    <row r="207" spans="28:30" x14ac:dyDescent="0.2">
      <c r="AB207" s="3"/>
      <c r="AC207" s="2"/>
      <c r="AD207" s="2"/>
    </row>
    <row r="208" spans="28:30" x14ac:dyDescent="0.2">
      <c r="AB208" s="2"/>
      <c r="AC208" s="3"/>
      <c r="AD208" s="3"/>
    </row>
    <row r="209" spans="28:30" x14ac:dyDescent="0.2">
      <c r="AB209" s="3"/>
      <c r="AC209" s="2"/>
      <c r="AD209" s="2"/>
    </row>
    <row r="210" spans="28:30" x14ac:dyDescent="0.2">
      <c r="AB210" s="2"/>
      <c r="AC210" s="3"/>
      <c r="AD210" s="3"/>
    </row>
    <row r="211" spans="28:30" x14ac:dyDescent="0.2">
      <c r="AB211" s="3"/>
      <c r="AC211" s="2"/>
      <c r="AD211" s="2"/>
    </row>
    <row r="212" spans="28:30" x14ac:dyDescent="0.2">
      <c r="AB212" s="2"/>
      <c r="AC212" s="3"/>
      <c r="AD212" s="3"/>
    </row>
    <row r="213" spans="28:30" x14ac:dyDescent="0.2">
      <c r="AB213" s="3"/>
      <c r="AC213" s="2"/>
      <c r="AD213" s="2"/>
    </row>
    <row r="214" spans="28:30" x14ac:dyDescent="0.2">
      <c r="AB214" s="2"/>
      <c r="AC214" s="3"/>
      <c r="AD214" s="3"/>
    </row>
    <row r="215" spans="28:30" x14ac:dyDescent="0.2">
      <c r="AB215" s="3"/>
      <c r="AC215" s="2"/>
      <c r="AD215" s="2"/>
    </row>
    <row r="216" spans="28:30" x14ac:dyDescent="0.2">
      <c r="AB216" s="2"/>
      <c r="AC216" s="3"/>
      <c r="AD216" s="3"/>
    </row>
    <row r="217" spans="28:30" x14ac:dyDescent="0.2">
      <c r="AB217" s="3"/>
      <c r="AC217" s="2"/>
      <c r="AD217" s="2"/>
    </row>
    <row r="218" spans="28:30" x14ac:dyDescent="0.2">
      <c r="AB218" s="2"/>
      <c r="AC218" s="3"/>
      <c r="AD218" s="3"/>
    </row>
    <row r="219" spans="28:30" x14ac:dyDescent="0.2">
      <c r="AB219" s="3"/>
      <c r="AC219" s="2"/>
      <c r="AD219" s="2"/>
    </row>
    <row r="220" spans="28:30" x14ac:dyDescent="0.2">
      <c r="AB220" s="2"/>
      <c r="AC220" s="3"/>
      <c r="AD220" s="3"/>
    </row>
    <row r="221" spans="28:30" x14ac:dyDescent="0.2">
      <c r="AB221" s="3"/>
      <c r="AC221" s="2"/>
      <c r="AD221" s="2"/>
    </row>
    <row r="222" spans="28:30" x14ac:dyDescent="0.2">
      <c r="AB222" s="2"/>
      <c r="AC222" s="3"/>
      <c r="AD222" s="3"/>
    </row>
    <row r="223" spans="28:30" x14ac:dyDescent="0.2">
      <c r="AB223" s="3"/>
      <c r="AC223" s="2"/>
      <c r="AD223" s="2"/>
    </row>
    <row r="224" spans="28:30" x14ac:dyDescent="0.2">
      <c r="AB224" s="2"/>
      <c r="AC224" s="3"/>
      <c r="AD224" s="3"/>
    </row>
    <row r="225" spans="28:30" x14ac:dyDescent="0.2">
      <c r="AB225" s="3"/>
      <c r="AC225" s="2"/>
      <c r="AD225" s="2"/>
    </row>
    <row r="226" spans="28:30" x14ac:dyDescent="0.2">
      <c r="AB226" s="2"/>
      <c r="AC226" s="3"/>
      <c r="AD226" s="3"/>
    </row>
    <row r="227" spans="28:30" x14ac:dyDescent="0.2">
      <c r="AB227" s="3"/>
      <c r="AC227" s="2"/>
      <c r="AD227" s="2"/>
    </row>
    <row r="228" spans="28:30" x14ac:dyDescent="0.2">
      <c r="AB228" s="2"/>
      <c r="AC228" s="3"/>
      <c r="AD228" s="3"/>
    </row>
    <row r="229" spans="28:30" x14ac:dyDescent="0.2">
      <c r="AB229" s="3"/>
      <c r="AC229" s="2"/>
      <c r="AD229" s="2"/>
    </row>
    <row r="230" spans="28:30" x14ac:dyDescent="0.2">
      <c r="AB230" s="2"/>
      <c r="AC230" s="3"/>
      <c r="AD230" s="3"/>
    </row>
    <row r="231" spans="28:30" x14ac:dyDescent="0.2">
      <c r="AB231" s="3"/>
      <c r="AC231" s="2"/>
      <c r="AD231" s="2"/>
    </row>
    <row r="232" spans="28:30" x14ac:dyDescent="0.2">
      <c r="AB232" s="2"/>
      <c r="AC232" s="3"/>
      <c r="AD232" s="3"/>
    </row>
    <row r="233" spans="28:30" x14ac:dyDescent="0.2">
      <c r="AB233" s="3"/>
      <c r="AC233" s="2"/>
      <c r="AD233" s="2"/>
    </row>
    <row r="234" spans="28:30" x14ac:dyDescent="0.2">
      <c r="AB234" s="2"/>
      <c r="AC234" s="3"/>
      <c r="AD234" s="3"/>
    </row>
    <row r="235" spans="28:30" x14ac:dyDescent="0.2">
      <c r="AB235" s="3"/>
      <c r="AC235" s="2"/>
      <c r="AD235" s="2"/>
    </row>
    <row r="236" spans="28:30" x14ac:dyDescent="0.2">
      <c r="AB236" s="2"/>
      <c r="AC236" s="3"/>
      <c r="AD236" s="3"/>
    </row>
    <row r="237" spans="28:30" x14ac:dyDescent="0.2">
      <c r="AB237" s="3"/>
      <c r="AC237" s="2"/>
      <c r="AD237" s="2"/>
    </row>
    <row r="238" spans="28:30" x14ac:dyDescent="0.2">
      <c r="AB238" s="2"/>
      <c r="AC238" s="3"/>
      <c r="AD238" s="3"/>
    </row>
    <row r="239" spans="28:30" x14ac:dyDescent="0.2">
      <c r="AB239" s="3"/>
      <c r="AC239" s="2"/>
      <c r="AD239" s="2"/>
    </row>
    <row r="240" spans="28:30" x14ac:dyDescent="0.2">
      <c r="AB240" s="2"/>
      <c r="AC240" s="3"/>
      <c r="AD240" s="3"/>
    </row>
    <row r="241" spans="28:30" x14ac:dyDescent="0.2">
      <c r="AB241" s="3"/>
      <c r="AC241" s="2"/>
      <c r="AD241" s="2"/>
    </row>
    <row r="242" spans="28:30" x14ac:dyDescent="0.2">
      <c r="AB242" s="2"/>
      <c r="AC242" s="3"/>
      <c r="AD242" s="3"/>
    </row>
    <row r="243" spans="28:30" x14ac:dyDescent="0.2">
      <c r="AB243" s="3"/>
      <c r="AC243" s="2"/>
      <c r="AD243" s="2"/>
    </row>
    <row r="244" spans="28:30" x14ac:dyDescent="0.2">
      <c r="AB244" s="2"/>
      <c r="AC244" s="3"/>
      <c r="AD244" s="3"/>
    </row>
    <row r="245" spans="28:30" x14ac:dyDescent="0.2">
      <c r="AB245" s="3"/>
      <c r="AC245" s="2"/>
      <c r="AD245" s="2"/>
    </row>
    <row r="246" spans="28:30" x14ac:dyDescent="0.2">
      <c r="AB246" s="2"/>
      <c r="AC246" s="3"/>
      <c r="AD246" s="3"/>
    </row>
    <row r="247" spans="28:30" x14ac:dyDescent="0.2">
      <c r="AB247" s="3"/>
      <c r="AC247" s="2"/>
      <c r="AD247" s="2"/>
    </row>
    <row r="248" spans="28:30" x14ac:dyDescent="0.2">
      <c r="AB248" s="2"/>
      <c r="AC248" s="3"/>
      <c r="AD248" s="3"/>
    </row>
    <row r="249" spans="28:30" x14ac:dyDescent="0.2">
      <c r="AB249" s="3"/>
      <c r="AC249" s="2"/>
      <c r="AD249" s="2"/>
    </row>
    <row r="250" spans="28:30" x14ac:dyDescent="0.2">
      <c r="AB250" s="2"/>
      <c r="AC250" s="3"/>
      <c r="AD250" s="3"/>
    </row>
    <row r="251" spans="28:30" x14ac:dyDescent="0.2">
      <c r="AB251" s="3"/>
      <c r="AC251" s="2"/>
      <c r="AD251" s="2"/>
    </row>
    <row r="252" spans="28:30" x14ac:dyDescent="0.2">
      <c r="AB252" s="2"/>
      <c r="AC252" s="3"/>
      <c r="AD252" s="3"/>
    </row>
    <row r="253" spans="28:30" x14ac:dyDescent="0.2">
      <c r="AB253" s="3"/>
      <c r="AC253" s="2"/>
      <c r="AD253" s="2"/>
    </row>
    <row r="254" spans="28:30" x14ac:dyDescent="0.2">
      <c r="AB254" s="2"/>
      <c r="AC254" s="3"/>
      <c r="AD254" s="3"/>
    </row>
    <row r="255" spans="28:30" x14ac:dyDescent="0.2">
      <c r="AB255" s="3"/>
      <c r="AC255" s="2"/>
      <c r="AD255" s="2"/>
    </row>
    <row r="256" spans="28:30" x14ac:dyDescent="0.2">
      <c r="AB256" s="2"/>
      <c r="AC256" s="3"/>
      <c r="AD256" s="3"/>
    </row>
    <row r="257" spans="28:30" x14ac:dyDescent="0.2">
      <c r="AB257" s="3"/>
      <c r="AC257" s="2"/>
      <c r="AD257" s="2"/>
    </row>
    <row r="258" spans="28:30" x14ac:dyDescent="0.2">
      <c r="AB258" s="2"/>
      <c r="AC258" s="3"/>
      <c r="AD258" s="3"/>
    </row>
    <row r="259" spans="28:30" x14ac:dyDescent="0.2">
      <c r="AB259" s="3"/>
      <c r="AC259" s="2"/>
      <c r="AD259" s="2"/>
    </row>
    <row r="260" spans="28:30" x14ac:dyDescent="0.2">
      <c r="AB260" s="2"/>
      <c r="AC260" s="3"/>
      <c r="AD260" s="3"/>
    </row>
    <row r="261" spans="28:30" x14ac:dyDescent="0.2">
      <c r="AB261" s="3"/>
      <c r="AC261" s="2"/>
      <c r="AD261" s="2"/>
    </row>
    <row r="262" spans="28:30" x14ac:dyDescent="0.2">
      <c r="AB262" s="2"/>
      <c r="AC262" s="3"/>
      <c r="AD262" s="3"/>
    </row>
    <row r="263" spans="28:30" x14ac:dyDescent="0.2">
      <c r="AB263" s="3"/>
      <c r="AC263" s="2"/>
      <c r="AD263" s="2"/>
    </row>
    <row r="264" spans="28:30" x14ac:dyDescent="0.2">
      <c r="AB264" s="2"/>
      <c r="AC264" s="3"/>
      <c r="AD264" s="3"/>
    </row>
    <row r="265" spans="28:30" x14ac:dyDescent="0.2">
      <c r="AB265" s="3"/>
      <c r="AC265" s="2"/>
      <c r="AD265" s="2"/>
    </row>
    <row r="266" spans="28:30" x14ac:dyDescent="0.2">
      <c r="AB266" s="2"/>
      <c r="AC266" s="3"/>
      <c r="AD266" s="3"/>
    </row>
    <row r="267" spans="28:30" x14ac:dyDescent="0.2">
      <c r="AB267" s="3"/>
      <c r="AC267" s="2"/>
      <c r="AD267" s="2"/>
    </row>
    <row r="268" spans="28:30" x14ac:dyDescent="0.2">
      <c r="AB268" s="2"/>
      <c r="AC268" s="3"/>
      <c r="AD268" s="3"/>
    </row>
    <row r="269" spans="28:30" x14ac:dyDescent="0.2">
      <c r="AB269" s="3"/>
      <c r="AC269" s="2"/>
      <c r="AD269" s="2"/>
    </row>
    <row r="270" spans="28:30" x14ac:dyDescent="0.2">
      <c r="AB270" s="2"/>
      <c r="AC270" s="3"/>
      <c r="AD270" s="3"/>
    </row>
    <row r="271" spans="28:30" x14ac:dyDescent="0.2">
      <c r="AB271" s="3"/>
      <c r="AC271" s="2"/>
      <c r="AD271" s="2"/>
    </row>
    <row r="272" spans="28:30" x14ac:dyDescent="0.2">
      <c r="AB272" s="2"/>
      <c r="AC272" s="3"/>
      <c r="AD272" s="3"/>
    </row>
    <row r="273" spans="28:30" x14ac:dyDescent="0.2">
      <c r="AB273" s="3"/>
      <c r="AC273" s="2"/>
      <c r="AD273" s="2"/>
    </row>
    <row r="274" spans="28:30" x14ac:dyDescent="0.2">
      <c r="AB274" s="2"/>
      <c r="AC274" s="3"/>
      <c r="AD274" s="3"/>
    </row>
    <row r="275" spans="28:30" x14ac:dyDescent="0.2">
      <c r="AB275" s="3"/>
      <c r="AC275" s="2"/>
      <c r="AD275" s="2"/>
    </row>
    <row r="276" spans="28:30" x14ac:dyDescent="0.2">
      <c r="AB276" s="2"/>
      <c r="AC276" s="3"/>
      <c r="AD276" s="3"/>
    </row>
    <row r="277" spans="28:30" x14ac:dyDescent="0.2">
      <c r="AB277" s="3"/>
      <c r="AC277" s="2"/>
      <c r="AD277" s="2"/>
    </row>
    <row r="278" spans="28:30" x14ac:dyDescent="0.2">
      <c r="AB278" s="2"/>
      <c r="AC278" s="3"/>
      <c r="AD278" s="3"/>
    </row>
    <row r="279" spans="28:30" x14ac:dyDescent="0.2">
      <c r="AB279" s="3"/>
      <c r="AC279" s="2"/>
      <c r="AD279" s="2"/>
    </row>
    <row r="280" spans="28:30" x14ac:dyDescent="0.2">
      <c r="AB280" s="2"/>
      <c r="AC280" s="3"/>
      <c r="AD280" s="3"/>
    </row>
    <row r="281" spans="28:30" x14ac:dyDescent="0.2">
      <c r="AB281" s="3"/>
      <c r="AC281" s="2"/>
      <c r="AD281" s="2"/>
    </row>
    <row r="282" spans="28:30" x14ac:dyDescent="0.2">
      <c r="AB282" s="2"/>
      <c r="AC282" s="3"/>
      <c r="AD282" s="3"/>
    </row>
    <row r="283" spans="28:30" x14ac:dyDescent="0.2">
      <c r="AB283" s="3"/>
      <c r="AC283" s="2"/>
      <c r="AD283" s="2"/>
    </row>
    <row r="284" spans="28:30" x14ac:dyDescent="0.2">
      <c r="AB284" s="2"/>
      <c r="AC284" s="3"/>
      <c r="AD284" s="3"/>
    </row>
    <row r="285" spans="28:30" x14ac:dyDescent="0.2">
      <c r="AB285" s="3"/>
      <c r="AC285" s="2"/>
      <c r="AD285" s="2"/>
    </row>
    <row r="286" spans="28:30" x14ac:dyDescent="0.2">
      <c r="AB286" s="2"/>
      <c r="AC286" s="3"/>
      <c r="AD286" s="3"/>
    </row>
    <row r="287" spans="28:30" x14ac:dyDescent="0.2">
      <c r="AB287" s="3"/>
      <c r="AC287" s="2"/>
      <c r="AD287" s="2"/>
    </row>
    <row r="288" spans="28:30" x14ac:dyDescent="0.2">
      <c r="AB288" s="2"/>
      <c r="AC288" s="3"/>
      <c r="AD288" s="3"/>
    </row>
    <row r="289" spans="28:30" x14ac:dyDescent="0.2">
      <c r="AB289" s="3"/>
      <c r="AC289" s="2"/>
      <c r="AD289" s="2"/>
    </row>
    <row r="290" spans="28:30" x14ac:dyDescent="0.2">
      <c r="AB290" s="2"/>
      <c r="AC290" s="3"/>
      <c r="AD290" s="3"/>
    </row>
    <row r="291" spans="28:30" x14ac:dyDescent="0.2">
      <c r="AB291" s="3"/>
      <c r="AC291" s="2"/>
      <c r="AD291" s="2"/>
    </row>
    <row r="292" spans="28:30" x14ac:dyDescent="0.2">
      <c r="AB292" s="2"/>
      <c r="AC292" s="3"/>
      <c r="AD292" s="3"/>
    </row>
    <row r="293" spans="28:30" x14ac:dyDescent="0.2">
      <c r="AB293" s="3"/>
      <c r="AC293" s="2"/>
      <c r="AD293" s="2"/>
    </row>
    <row r="294" spans="28:30" x14ac:dyDescent="0.2">
      <c r="AB294" s="2"/>
      <c r="AC294" s="3"/>
      <c r="AD294" s="3"/>
    </row>
    <row r="295" spans="28:30" x14ac:dyDescent="0.2">
      <c r="AB295" s="3"/>
      <c r="AC295" s="2"/>
      <c r="AD295" s="2"/>
    </row>
    <row r="296" spans="28:30" x14ac:dyDescent="0.2">
      <c r="AB296" s="2"/>
      <c r="AC296" s="3"/>
      <c r="AD296" s="3"/>
    </row>
    <row r="297" spans="28:30" x14ac:dyDescent="0.2">
      <c r="AB297" s="3"/>
      <c r="AC297" s="2"/>
      <c r="AD297" s="2"/>
    </row>
    <row r="298" spans="28:30" x14ac:dyDescent="0.2">
      <c r="AB298" s="2"/>
      <c r="AC298" s="3"/>
      <c r="AD298" s="3"/>
    </row>
    <row r="299" spans="28:30" x14ac:dyDescent="0.2">
      <c r="AB299" s="3"/>
      <c r="AC299" s="2"/>
      <c r="AD299" s="2"/>
    </row>
    <row r="300" spans="28:30" x14ac:dyDescent="0.2">
      <c r="AB300" s="2"/>
      <c r="AC300" s="3"/>
      <c r="AD300" s="3"/>
    </row>
    <row r="301" spans="28:30" x14ac:dyDescent="0.2">
      <c r="AB301" s="3"/>
      <c r="AC301" s="2"/>
      <c r="AD301" s="2"/>
    </row>
    <row r="302" spans="28:30" x14ac:dyDescent="0.2">
      <c r="AB302" s="2"/>
      <c r="AC302" s="3"/>
      <c r="AD302" s="3"/>
    </row>
    <row r="303" spans="28:30" x14ac:dyDescent="0.2">
      <c r="AB303" s="3"/>
      <c r="AC303" s="2"/>
      <c r="AD303" s="2"/>
    </row>
    <row r="304" spans="28:30" x14ac:dyDescent="0.2">
      <c r="AB304" s="2"/>
      <c r="AC304" s="3"/>
      <c r="AD304" s="3"/>
    </row>
    <row r="305" spans="28:30" x14ac:dyDescent="0.2">
      <c r="AB305" s="3"/>
      <c r="AC305" s="2"/>
      <c r="AD305" s="2"/>
    </row>
    <row r="306" spans="28:30" x14ac:dyDescent="0.2">
      <c r="AB306" s="2"/>
      <c r="AC306" s="3"/>
      <c r="AD306" s="3"/>
    </row>
    <row r="307" spans="28:30" x14ac:dyDescent="0.2">
      <c r="AB307" s="3"/>
      <c r="AC307" s="2"/>
      <c r="AD307" s="2"/>
    </row>
    <row r="308" spans="28:30" x14ac:dyDescent="0.2">
      <c r="AB308" s="2"/>
      <c r="AC308" s="3"/>
      <c r="AD308" s="3"/>
    </row>
    <row r="309" spans="28:30" x14ac:dyDescent="0.2">
      <c r="AB309" s="3"/>
      <c r="AC309" s="2"/>
      <c r="AD309" s="2"/>
    </row>
    <row r="310" spans="28:30" x14ac:dyDescent="0.2">
      <c r="AB310" s="2"/>
      <c r="AC310" s="3"/>
      <c r="AD310" s="3"/>
    </row>
    <row r="311" spans="28:30" x14ac:dyDescent="0.2">
      <c r="AB311" s="3"/>
      <c r="AC311" s="2"/>
      <c r="AD311" s="2"/>
    </row>
    <row r="312" spans="28:30" x14ac:dyDescent="0.2">
      <c r="AB312" s="2"/>
      <c r="AC312" s="3"/>
      <c r="AD312" s="3"/>
    </row>
    <row r="313" spans="28:30" x14ac:dyDescent="0.2">
      <c r="AB313" s="3"/>
      <c r="AC313" s="2"/>
      <c r="AD313" s="2"/>
    </row>
    <row r="314" spans="28:30" x14ac:dyDescent="0.2">
      <c r="AB314" s="2"/>
      <c r="AC314" s="3"/>
      <c r="AD314" s="3"/>
    </row>
    <row r="315" spans="28:30" x14ac:dyDescent="0.2">
      <c r="AB315" s="3"/>
      <c r="AC315" s="2"/>
      <c r="AD315" s="2"/>
    </row>
    <row r="316" spans="28:30" x14ac:dyDescent="0.2">
      <c r="AB316" s="2"/>
      <c r="AC316" s="3"/>
      <c r="AD316" s="3"/>
    </row>
    <row r="317" spans="28:30" x14ac:dyDescent="0.2">
      <c r="AB317" s="3"/>
      <c r="AC317" s="2"/>
      <c r="AD317" s="2"/>
    </row>
    <row r="318" spans="28:30" x14ac:dyDescent="0.2">
      <c r="AB318" s="2"/>
      <c r="AC318" s="3"/>
      <c r="AD318" s="3"/>
    </row>
    <row r="319" spans="28:30" x14ac:dyDescent="0.2">
      <c r="AB319" s="3"/>
      <c r="AC319" s="2"/>
      <c r="AD319" s="2"/>
    </row>
    <row r="320" spans="28:30" x14ac:dyDescent="0.2">
      <c r="AB320" s="2"/>
      <c r="AC320" s="3"/>
      <c r="AD320" s="3"/>
    </row>
    <row r="321" spans="28:30" x14ac:dyDescent="0.2">
      <c r="AB321" s="3"/>
      <c r="AC321" s="2"/>
      <c r="AD321" s="2"/>
    </row>
    <row r="322" spans="28:30" x14ac:dyDescent="0.2">
      <c r="AB322" s="2"/>
      <c r="AC322" s="3"/>
      <c r="AD322" s="3"/>
    </row>
    <row r="323" spans="28:30" x14ac:dyDescent="0.2">
      <c r="AB323" s="3"/>
      <c r="AC323" s="2"/>
      <c r="AD323" s="2"/>
    </row>
    <row r="324" spans="28:30" x14ac:dyDescent="0.2">
      <c r="AB324" s="2"/>
      <c r="AC324" s="3"/>
      <c r="AD324" s="3"/>
    </row>
    <row r="325" spans="28:30" x14ac:dyDescent="0.2">
      <c r="AB325" s="3"/>
      <c r="AC325" s="2"/>
      <c r="AD325" s="2"/>
    </row>
    <row r="326" spans="28:30" x14ac:dyDescent="0.2">
      <c r="AB326" s="2"/>
      <c r="AC326" s="3"/>
      <c r="AD326" s="3"/>
    </row>
    <row r="327" spans="28:30" x14ac:dyDescent="0.2">
      <c r="AB327" s="3"/>
      <c r="AC327" s="2"/>
      <c r="AD327" s="2"/>
    </row>
    <row r="328" spans="28:30" x14ac:dyDescent="0.2">
      <c r="AB328" s="2"/>
      <c r="AC328" s="3"/>
      <c r="AD328" s="3"/>
    </row>
    <row r="329" spans="28:30" x14ac:dyDescent="0.2">
      <c r="AB329" s="3"/>
      <c r="AC329" s="2"/>
      <c r="AD329" s="2"/>
    </row>
    <row r="330" spans="28:30" x14ac:dyDescent="0.2">
      <c r="AB330" s="2"/>
      <c r="AC330" s="3"/>
      <c r="AD330" s="3"/>
    </row>
    <row r="331" spans="28:30" x14ac:dyDescent="0.2">
      <c r="AB331" s="3"/>
      <c r="AC331" s="2"/>
      <c r="AD331" s="2"/>
    </row>
    <row r="332" spans="28:30" x14ac:dyDescent="0.2">
      <c r="AB332" s="2"/>
      <c r="AC332" s="3"/>
      <c r="AD332" s="3"/>
    </row>
    <row r="333" spans="28:30" x14ac:dyDescent="0.2">
      <c r="AB333" s="3"/>
      <c r="AC333" s="2"/>
      <c r="AD333" s="2"/>
    </row>
    <row r="334" spans="28:30" x14ac:dyDescent="0.2">
      <c r="AB334" s="2"/>
      <c r="AC334" s="3"/>
      <c r="AD334" s="3"/>
    </row>
    <row r="335" spans="28:30" x14ac:dyDescent="0.2">
      <c r="AB335" s="3"/>
      <c r="AC335" s="2"/>
      <c r="AD335" s="2"/>
    </row>
    <row r="336" spans="28:30" x14ac:dyDescent="0.2">
      <c r="AB336" s="2"/>
      <c r="AC336" s="3"/>
      <c r="AD336" s="3"/>
    </row>
    <row r="337" spans="28:30" x14ac:dyDescent="0.2">
      <c r="AB337" s="3"/>
      <c r="AC337" s="2"/>
      <c r="AD337" s="2"/>
    </row>
    <row r="338" spans="28:30" x14ac:dyDescent="0.2">
      <c r="AB338" s="2"/>
      <c r="AC338" s="3"/>
      <c r="AD338" s="3"/>
    </row>
    <row r="339" spans="28:30" x14ac:dyDescent="0.2">
      <c r="AB339" s="3"/>
      <c r="AC339" s="2"/>
      <c r="AD339" s="2"/>
    </row>
    <row r="340" spans="28:30" x14ac:dyDescent="0.2">
      <c r="AB340" s="2"/>
      <c r="AC340" s="3"/>
      <c r="AD340" s="3"/>
    </row>
    <row r="341" spans="28:30" x14ac:dyDescent="0.2">
      <c r="AB341" s="3"/>
      <c r="AC341" s="2"/>
      <c r="AD341" s="2"/>
    </row>
    <row r="342" spans="28:30" x14ac:dyDescent="0.2">
      <c r="AB342" s="2"/>
      <c r="AC342" s="3"/>
      <c r="AD342" s="3"/>
    </row>
    <row r="343" spans="28:30" x14ac:dyDescent="0.2">
      <c r="AB343" s="3"/>
      <c r="AC343" s="2"/>
      <c r="AD343" s="2"/>
    </row>
    <row r="344" spans="28:30" x14ac:dyDescent="0.2">
      <c r="AB344" s="2"/>
      <c r="AC344" s="3"/>
      <c r="AD344" s="3"/>
    </row>
    <row r="345" spans="28:30" x14ac:dyDescent="0.2">
      <c r="AB345" s="3"/>
      <c r="AC345" s="2"/>
      <c r="AD345" s="2"/>
    </row>
    <row r="346" spans="28:30" x14ac:dyDescent="0.2">
      <c r="AB346" s="2"/>
      <c r="AC346" s="3"/>
      <c r="AD346" s="3"/>
    </row>
    <row r="347" spans="28:30" x14ac:dyDescent="0.2">
      <c r="AB347" s="3"/>
      <c r="AC347" s="2"/>
      <c r="AD347" s="2"/>
    </row>
    <row r="348" spans="28:30" x14ac:dyDescent="0.2">
      <c r="AB348" s="2"/>
      <c r="AC348" s="3"/>
      <c r="AD348" s="3"/>
    </row>
    <row r="349" spans="28:30" x14ac:dyDescent="0.2">
      <c r="AB349" s="3"/>
      <c r="AC349" s="2"/>
      <c r="AD349" s="2"/>
    </row>
    <row r="350" spans="28:30" x14ac:dyDescent="0.2">
      <c r="AB350" s="2"/>
      <c r="AC350" s="3"/>
      <c r="AD350" s="3"/>
    </row>
    <row r="351" spans="28:30" x14ac:dyDescent="0.2">
      <c r="AB351" s="3"/>
      <c r="AC351" s="2"/>
      <c r="AD351" s="2"/>
    </row>
    <row r="352" spans="28:30" x14ac:dyDescent="0.2">
      <c r="AB352" s="2"/>
      <c r="AC352" s="3"/>
      <c r="AD352" s="3"/>
    </row>
    <row r="353" spans="28:30" x14ac:dyDescent="0.2">
      <c r="AB353" s="3"/>
      <c r="AC353" s="2"/>
      <c r="AD353" s="2"/>
    </row>
    <row r="354" spans="28:30" x14ac:dyDescent="0.2">
      <c r="AB354" s="2"/>
      <c r="AC354" s="3"/>
      <c r="AD354" s="3"/>
    </row>
    <row r="355" spans="28:30" x14ac:dyDescent="0.2">
      <c r="AB355" s="3"/>
      <c r="AC355" s="2"/>
      <c r="AD355" s="2"/>
    </row>
    <row r="356" spans="28:30" x14ac:dyDescent="0.2">
      <c r="AB356" s="2"/>
      <c r="AC356" s="3"/>
      <c r="AD356" s="3"/>
    </row>
    <row r="357" spans="28:30" x14ac:dyDescent="0.2">
      <c r="AB357" s="3"/>
      <c r="AC357" s="2"/>
      <c r="AD357" s="2"/>
    </row>
    <row r="358" spans="28:30" x14ac:dyDescent="0.2">
      <c r="AB358" s="2"/>
      <c r="AC358" s="3"/>
      <c r="AD358" s="3"/>
    </row>
    <row r="359" spans="28:30" x14ac:dyDescent="0.2">
      <c r="AB359" s="3"/>
      <c r="AC359" s="2"/>
      <c r="AD359" s="2"/>
    </row>
    <row r="360" spans="28:30" x14ac:dyDescent="0.2">
      <c r="AB360" s="2"/>
      <c r="AC360" s="3"/>
      <c r="AD360" s="3"/>
    </row>
    <row r="361" spans="28:30" x14ac:dyDescent="0.2">
      <c r="AB361" s="3"/>
      <c r="AC361" s="2"/>
      <c r="AD361" s="2"/>
    </row>
    <row r="362" spans="28:30" x14ac:dyDescent="0.2">
      <c r="AB362" s="2"/>
      <c r="AC362" s="3"/>
      <c r="AD362" s="3"/>
    </row>
    <row r="363" spans="28:30" x14ac:dyDescent="0.2">
      <c r="AB363" s="3"/>
      <c r="AC363" s="2"/>
      <c r="AD363" s="2"/>
    </row>
    <row r="364" spans="28:30" x14ac:dyDescent="0.2">
      <c r="AB364" s="2"/>
      <c r="AC364" s="3"/>
      <c r="AD364" s="3"/>
    </row>
    <row r="365" spans="28:30" x14ac:dyDescent="0.2">
      <c r="AB365" s="3"/>
      <c r="AC365" s="2"/>
      <c r="AD365" s="2"/>
    </row>
    <row r="366" spans="28:30" x14ac:dyDescent="0.2">
      <c r="AB366" s="2"/>
      <c r="AC366" s="3"/>
      <c r="AD366" s="3"/>
    </row>
    <row r="367" spans="28:30" x14ac:dyDescent="0.2">
      <c r="AB367" s="3"/>
      <c r="AC367" s="2"/>
      <c r="AD367" s="2"/>
    </row>
    <row r="368" spans="28:30" x14ac:dyDescent="0.2">
      <c r="AB368" s="2"/>
      <c r="AC368" s="3"/>
      <c r="AD368" s="3"/>
    </row>
    <row r="369" spans="28:30" x14ac:dyDescent="0.2">
      <c r="AB369" s="3"/>
      <c r="AC369" s="2"/>
      <c r="AD369" s="2"/>
    </row>
    <row r="370" spans="28:30" x14ac:dyDescent="0.2">
      <c r="AB370" s="2"/>
      <c r="AC370" s="3"/>
      <c r="AD370" s="3"/>
    </row>
    <row r="371" spans="28:30" x14ac:dyDescent="0.2">
      <c r="AB371" s="3"/>
      <c r="AC371" s="2"/>
      <c r="AD371" s="2"/>
    </row>
    <row r="372" spans="28:30" x14ac:dyDescent="0.2">
      <c r="AB372" s="2"/>
      <c r="AC372" s="3"/>
      <c r="AD372" s="3"/>
    </row>
    <row r="373" spans="28:30" x14ac:dyDescent="0.2">
      <c r="AB373" s="3"/>
      <c r="AC373" s="2"/>
      <c r="AD373" s="2"/>
    </row>
    <row r="374" spans="28:30" x14ac:dyDescent="0.2">
      <c r="AB374" s="2"/>
      <c r="AC374" s="3"/>
      <c r="AD374" s="3"/>
    </row>
    <row r="375" spans="28:30" x14ac:dyDescent="0.2">
      <c r="AB375" s="3"/>
      <c r="AC375" s="2"/>
      <c r="AD375" s="2"/>
    </row>
    <row r="376" spans="28:30" x14ac:dyDescent="0.2">
      <c r="AB376" s="2"/>
      <c r="AC376" s="3"/>
      <c r="AD376" s="3"/>
    </row>
    <row r="377" spans="28:30" x14ac:dyDescent="0.2">
      <c r="AB377" s="3"/>
      <c r="AC377" s="2"/>
      <c r="AD377" s="2"/>
    </row>
    <row r="378" spans="28:30" x14ac:dyDescent="0.2">
      <c r="AB378" s="2"/>
      <c r="AC378" s="3"/>
      <c r="AD378" s="3"/>
    </row>
    <row r="379" spans="28:30" x14ac:dyDescent="0.2">
      <c r="AB379" s="3"/>
      <c r="AC379" s="2"/>
      <c r="AD379" s="2"/>
    </row>
    <row r="380" spans="28:30" x14ac:dyDescent="0.2">
      <c r="AB380" s="2"/>
      <c r="AC380" s="3"/>
      <c r="AD380" s="3"/>
    </row>
    <row r="381" spans="28:30" x14ac:dyDescent="0.2">
      <c r="AB381" s="3"/>
      <c r="AC381" s="2"/>
      <c r="AD381" s="2"/>
    </row>
    <row r="382" spans="28:30" x14ac:dyDescent="0.2">
      <c r="AB382" s="2"/>
      <c r="AC382" s="3"/>
      <c r="AD382" s="3"/>
    </row>
    <row r="383" spans="28:30" x14ac:dyDescent="0.2">
      <c r="AB383" s="3"/>
      <c r="AC383" s="2"/>
      <c r="AD383" s="2"/>
    </row>
    <row r="384" spans="28:30" x14ac:dyDescent="0.2">
      <c r="AB384" s="2"/>
      <c r="AC384" s="3"/>
      <c r="AD384" s="3"/>
    </row>
    <row r="385" spans="28:30" x14ac:dyDescent="0.2">
      <c r="AB385" s="3"/>
      <c r="AC385" s="2"/>
      <c r="AD385" s="2"/>
    </row>
    <row r="386" spans="28:30" x14ac:dyDescent="0.2">
      <c r="AB386" s="2"/>
      <c r="AC386" s="3"/>
      <c r="AD386" s="3"/>
    </row>
    <row r="387" spans="28:30" x14ac:dyDescent="0.2">
      <c r="AB387" s="3"/>
      <c r="AC387" s="2"/>
      <c r="AD387" s="2"/>
    </row>
    <row r="388" spans="28:30" x14ac:dyDescent="0.2">
      <c r="AB388" s="2"/>
      <c r="AC388" s="3"/>
      <c r="AD388" s="3"/>
    </row>
    <row r="389" spans="28:30" x14ac:dyDescent="0.2">
      <c r="AB389" s="3"/>
      <c r="AC389" s="2"/>
      <c r="AD389" s="2"/>
    </row>
    <row r="390" spans="28:30" x14ac:dyDescent="0.2">
      <c r="AB390" s="2"/>
      <c r="AC390" s="3"/>
      <c r="AD390" s="3"/>
    </row>
    <row r="391" spans="28:30" x14ac:dyDescent="0.2">
      <c r="AB391" s="3"/>
      <c r="AC391" s="2"/>
      <c r="AD391" s="2"/>
    </row>
    <row r="392" spans="28:30" x14ac:dyDescent="0.2">
      <c r="AB392" s="2"/>
      <c r="AC392" s="3"/>
      <c r="AD392" s="3"/>
    </row>
    <row r="393" spans="28:30" x14ac:dyDescent="0.2">
      <c r="AB393" s="3"/>
      <c r="AC393" s="2"/>
      <c r="AD393" s="2"/>
    </row>
    <row r="394" spans="28:30" x14ac:dyDescent="0.2">
      <c r="AB394" s="2"/>
      <c r="AC394" s="3"/>
      <c r="AD394" s="3"/>
    </row>
    <row r="395" spans="28:30" x14ac:dyDescent="0.2">
      <c r="AB395" s="3"/>
      <c r="AC395" s="2"/>
      <c r="AD395" s="2"/>
    </row>
    <row r="396" spans="28:30" x14ac:dyDescent="0.2">
      <c r="AB396" s="2"/>
      <c r="AC396" s="3"/>
      <c r="AD396" s="3"/>
    </row>
    <row r="397" spans="28:30" x14ac:dyDescent="0.2">
      <c r="AB397" s="3"/>
      <c r="AC397" s="2"/>
      <c r="AD397" s="2"/>
    </row>
    <row r="398" spans="28:30" x14ac:dyDescent="0.2">
      <c r="AB398" s="2"/>
      <c r="AC398" s="3"/>
      <c r="AD398" s="3"/>
    </row>
    <row r="399" spans="28:30" x14ac:dyDescent="0.2">
      <c r="AB399" s="3"/>
      <c r="AC399" s="2"/>
      <c r="AD399" s="2"/>
    </row>
    <row r="400" spans="28:30" x14ac:dyDescent="0.2">
      <c r="AB400" s="2"/>
      <c r="AC400" s="3"/>
      <c r="AD400" s="3"/>
    </row>
    <row r="401" spans="28:30" x14ac:dyDescent="0.2">
      <c r="AB401" s="3"/>
      <c r="AC401" s="2"/>
      <c r="AD401" s="2"/>
    </row>
    <row r="402" spans="28:30" x14ac:dyDescent="0.2">
      <c r="AB402" s="2"/>
      <c r="AC402" s="3"/>
      <c r="AD402" s="3"/>
    </row>
    <row r="403" spans="28:30" x14ac:dyDescent="0.2">
      <c r="AB403" s="3"/>
      <c r="AC403" s="2"/>
      <c r="AD403" s="2"/>
    </row>
    <row r="404" spans="28:30" x14ac:dyDescent="0.2">
      <c r="AB404" s="2"/>
      <c r="AC404" s="3"/>
      <c r="AD404" s="3"/>
    </row>
    <row r="405" spans="28:30" x14ac:dyDescent="0.2">
      <c r="AB405" s="3"/>
      <c r="AC405" s="2"/>
      <c r="AD405" s="2"/>
    </row>
    <row r="406" spans="28:30" x14ac:dyDescent="0.2">
      <c r="AB406" s="2"/>
      <c r="AC406" s="3"/>
      <c r="AD406" s="3"/>
    </row>
    <row r="407" spans="28:30" x14ac:dyDescent="0.2">
      <c r="AB407" s="3"/>
      <c r="AC407" s="2"/>
      <c r="AD407" s="2"/>
    </row>
    <row r="408" spans="28:30" x14ac:dyDescent="0.2">
      <c r="AB408" s="2"/>
      <c r="AC408" s="3"/>
      <c r="AD408" s="3"/>
    </row>
    <row r="409" spans="28:30" x14ac:dyDescent="0.2">
      <c r="AB409" s="3"/>
      <c r="AC409" s="2"/>
      <c r="AD409" s="2"/>
    </row>
    <row r="410" spans="28:30" x14ac:dyDescent="0.2">
      <c r="AB410" s="2"/>
      <c r="AC410" s="3"/>
      <c r="AD410" s="3"/>
    </row>
    <row r="411" spans="28:30" x14ac:dyDescent="0.2">
      <c r="AB411" s="3"/>
      <c r="AC411" s="2"/>
      <c r="AD411" s="2"/>
    </row>
    <row r="412" spans="28:30" x14ac:dyDescent="0.2">
      <c r="AB412" s="2"/>
      <c r="AC412" s="3"/>
      <c r="AD412" s="3"/>
    </row>
    <row r="413" spans="28:30" x14ac:dyDescent="0.2">
      <c r="AB413" s="3"/>
      <c r="AC413" s="2"/>
      <c r="AD413" s="2"/>
    </row>
    <row r="414" spans="28:30" x14ac:dyDescent="0.2">
      <c r="AB414" s="2"/>
      <c r="AC414" s="3"/>
      <c r="AD414" s="3"/>
    </row>
    <row r="415" spans="28:30" x14ac:dyDescent="0.2">
      <c r="AB415" s="3"/>
      <c r="AC415" s="2"/>
      <c r="AD415" s="2"/>
    </row>
    <row r="416" spans="28:30" x14ac:dyDescent="0.2">
      <c r="AB416" s="2"/>
      <c r="AC416" s="3"/>
      <c r="AD416" s="3"/>
    </row>
    <row r="417" spans="28:30" x14ac:dyDescent="0.2">
      <c r="AB417" s="3"/>
      <c r="AC417" s="2"/>
      <c r="AD417" s="2"/>
    </row>
    <row r="418" spans="28:30" x14ac:dyDescent="0.2">
      <c r="AB418" s="2"/>
      <c r="AC418" s="3"/>
      <c r="AD418" s="3"/>
    </row>
    <row r="419" spans="28:30" x14ac:dyDescent="0.2">
      <c r="AB419" s="3"/>
      <c r="AC419" s="2"/>
      <c r="AD419" s="2"/>
    </row>
    <row r="420" spans="28:30" x14ac:dyDescent="0.2">
      <c r="AB420" s="2"/>
      <c r="AC420" s="3"/>
      <c r="AD420" s="3"/>
    </row>
    <row r="421" spans="28:30" x14ac:dyDescent="0.2">
      <c r="AB421" s="3"/>
      <c r="AC421" s="2"/>
      <c r="AD421" s="2"/>
    </row>
    <row r="422" spans="28:30" x14ac:dyDescent="0.2">
      <c r="AB422" s="2"/>
      <c r="AC422" s="3"/>
      <c r="AD422" s="3"/>
    </row>
    <row r="423" spans="28:30" x14ac:dyDescent="0.2">
      <c r="AB423" s="3"/>
      <c r="AC423" s="2"/>
      <c r="AD423" s="2"/>
    </row>
    <row r="424" spans="28:30" x14ac:dyDescent="0.2">
      <c r="AB424" s="2"/>
      <c r="AC424" s="3"/>
      <c r="AD424" s="3"/>
    </row>
    <row r="425" spans="28:30" x14ac:dyDescent="0.2">
      <c r="AB425" s="3"/>
      <c r="AC425" s="2"/>
      <c r="AD425" s="2"/>
    </row>
    <row r="426" spans="28:30" x14ac:dyDescent="0.2">
      <c r="AB426" s="2"/>
      <c r="AC426" s="3"/>
      <c r="AD426" s="3"/>
    </row>
    <row r="427" spans="28:30" x14ac:dyDescent="0.2">
      <c r="AB427" s="3"/>
      <c r="AC427" s="2"/>
      <c r="AD427" s="2"/>
    </row>
    <row r="428" spans="28:30" x14ac:dyDescent="0.2">
      <c r="AB428" s="2"/>
      <c r="AC428" s="3"/>
      <c r="AD428" s="3"/>
    </row>
    <row r="429" spans="28:30" x14ac:dyDescent="0.2">
      <c r="AB429" s="3"/>
      <c r="AC429" s="2"/>
      <c r="AD429" s="2"/>
    </row>
    <row r="430" spans="28:30" x14ac:dyDescent="0.2">
      <c r="AB430" s="2"/>
      <c r="AC430" s="3"/>
      <c r="AD430" s="3"/>
    </row>
    <row r="431" spans="28:30" x14ac:dyDescent="0.2">
      <c r="AB431" s="3"/>
      <c r="AC431" s="2"/>
      <c r="AD431" s="2"/>
    </row>
    <row r="432" spans="28:30" x14ac:dyDescent="0.2">
      <c r="AB432" s="2"/>
      <c r="AC432" s="3"/>
      <c r="AD432" s="3"/>
    </row>
    <row r="433" spans="28:30" x14ac:dyDescent="0.2">
      <c r="AB433" s="3"/>
      <c r="AC433" s="2"/>
      <c r="AD433" s="2"/>
    </row>
    <row r="434" spans="28:30" x14ac:dyDescent="0.2">
      <c r="AB434" s="2"/>
      <c r="AC434" s="3"/>
      <c r="AD434" s="3"/>
    </row>
    <row r="435" spans="28:30" x14ac:dyDescent="0.2">
      <c r="AB435" s="3"/>
      <c r="AC435" s="2"/>
      <c r="AD435" s="2"/>
    </row>
    <row r="436" spans="28:30" x14ac:dyDescent="0.2">
      <c r="AB436" s="2"/>
      <c r="AC436" s="3"/>
      <c r="AD436" s="3"/>
    </row>
    <row r="437" spans="28:30" x14ac:dyDescent="0.2">
      <c r="AB437" s="3"/>
      <c r="AC437" s="2"/>
      <c r="AD437" s="2"/>
    </row>
    <row r="438" spans="28:30" x14ac:dyDescent="0.2">
      <c r="AB438" s="2"/>
      <c r="AC438" s="3"/>
      <c r="AD438" s="3"/>
    </row>
    <row r="439" spans="28:30" x14ac:dyDescent="0.2">
      <c r="AB439" s="3"/>
      <c r="AC439" s="2"/>
      <c r="AD439" s="2"/>
    </row>
    <row r="440" spans="28:30" x14ac:dyDescent="0.2">
      <c r="AB440" s="2"/>
      <c r="AC440" s="3"/>
      <c r="AD440" s="3"/>
    </row>
    <row r="441" spans="28:30" x14ac:dyDescent="0.2">
      <c r="AB441" s="3"/>
      <c r="AC441" s="2"/>
      <c r="AD441" s="2"/>
    </row>
    <row r="442" spans="28:30" x14ac:dyDescent="0.2">
      <c r="AB442" s="2"/>
      <c r="AC442" s="3"/>
      <c r="AD442" s="3"/>
    </row>
    <row r="443" spans="28:30" x14ac:dyDescent="0.2">
      <c r="AB443" s="3"/>
      <c r="AC443" s="2"/>
      <c r="AD443" s="2"/>
    </row>
    <row r="444" spans="28:30" x14ac:dyDescent="0.2">
      <c r="AB444" s="2"/>
      <c r="AC444" s="3"/>
      <c r="AD444" s="3"/>
    </row>
    <row r="445" spans="28:30" x14ac:dyDescent="0.2">
      <c r="AB445" s="3"/>
      <c r="AC445" s="2"/>
      <c r="AD445" s="2"/>
    </row>
    <row r="446" spans="28:30" x14ac:dyDescent="0.2">
      <c r="AB446" s="2"/>
      <c r="AC446" s="3"/>
      <c r="AD446" s="3"/>
    </row>
    <row r="447" spans="28:30" x14ac:dyDescent="0.2">
      <c r="AB447" s="3"/>
      <c r="AC447" s="2"/>
      <c r="AD447" s="2"/>
    </row>
    <row r="448" spans="28:30" x14ac:dyDescent="0.2">
      <c r="AB448" s="2"/>
      <c r="AC448" s="3"/>
      <c r="AD448" s="3"/>
    </row>
    <row r="449" spans="28:30" x14ac:dyDescent="0.2">
      <c r="AB449" s="3"/>
      <c r="AC449" s="2"/>
      <c r="AD449" s="2"/>
    </row>
    <row r="450" spans="28:30" x14ac:dyDescent="0.2">
      <c r="AB450" s="2"/>
      <c r="AC450" s="3"/>
      <c r="AD450" s="3"/>
    </row>
    <row r="451" spans="28:30" x14ac:dyDescent="0.2">
      <c r="AB451" s="3"/>
      <c r="AC451" s="2"/>
      <c r="AD451" s="2"/>
    </row>
    <row r="452" spans="28:30" x14ac:dyDescent="0.2">
      <c r="AB452" s="2"/>
      <c r="AC452" s="3"/>
      <c r="AD452" s="3"/>
    </row>
    <row r="453" spans="28:30" x14ac:dyDescent="0.2">
      <c r="AB453" s="3"/>
      <c r="AC453" s="2"/>
      <c r="AD453" s="2"/>
    </row>
    <row r="454" spans="28:30" x14ac:dyDescent="0.2">
      <c r="AB454" s="2"/>
      <c r="AC454" s="3"/>
      <c r="AD454" s="3"/>
    </row>
    <row r="455" spans="28:30" x14ac:dyDescent="0.2">
      <c r="AB455" s="3"/>
      <c r="AC455" s="2"/>
      <c r="AD455" s="2"/>
    </row>
    <row r="456" spans="28:30" x14ac:dyDescent="0.2">
      <c r="AB456" s="2"/>
      <c r="AC456" s="3"/>
      <c r="AD456" s="3"/>
    </row>
    <row r="457" spans="28:30" x14ac:dyDescent="0.2">
      <c r="AB457" s="3"/>
      <c r="AC457" s="2"/>
      <c r="AD457" s="2"/>
    </row>
    <row r="458" spans="28:30" x14ac:dyDescent="0.2">
      <c r="AB458" s="2"/>
      <c r="AC458" s="3"/>
      <c r="AD458" s="3"/>
    </row>
    <row r="459" spans="28:30" x14ac:dyDescent="0.2">
      <c r="AB459" s="3"/>
      <c r="AC459" s="2"/>
      <c r="AD459" s="2"/>
    </row>
    <row r="460" spans="28:30" x14ac:dyDescent="0.2">
      <c r="AB460" s="2"/>
      <c r="AC460" s="3"/>
      <c r="AD460" s="3"/>
    </row>
    <row r="461" spans="28:30" x14ac:dyDescent="0.2">
      <c r="AB461" s="3"/>
      <c r="AC461" s="2"/>
      <c r="AD461" s="2"/>
    </row>
    <row r="462" spans="28:30" x14ac:dyDescent="0.2">
      <c r="AB462" s="2"/>
      <c r="AC462" s="3"/>
      <c r="AD462" s="3"/>
    </row>
    <row r="463" spans="28:30" x14ac:dyDescent="0.2">
      <c r="AB463" s="3"/>
      <c r="AC463" s="2"/>
      <c r="AD463" s="2"/>
    </row>
    <row r="464" spans="28:30" x14ac:dyDescent="0.2">
      <c r="AB464" s="2"/>
      <c r="AC464" s="3"/>
      <c r="AD464" s="3"/>
    </row>
    <row r="465" spans="28:30" x14ac:dyDescent="0.2">
      <c r="AB465" s="3"/>
      <c r="AC465" s="2"/>
      <c r="AD465" s="2"/>
    </row>
    <row r="466" spans="28:30" x14ac:dyDescent="0.2">
      <c r="AB466" s="2"/>
      <c r="AC466" s="3"/>
      <c r="AD466" s="3"/>
    </row>
    <row r="467" spans="28:30" x14ac:dyDescent="0.2">
      <c r="AB467" s="3"/>
      <c r="AC467" s="2"/>
      <c r="AD467" s="2"/>
    </row>
    <row r="468" spans="28:30" x14ac:dyDescent="0.2">
      <c r="AB468" s="2"/>
      <c r="AC468" s="3"/>
      <c r="AD468" s="3"/>
    </row>
    <row r="469" spans="28:30" x14ac:dyDescent="0.2">
      <c r="AB469" s="3"/>
      <c r="AC469" s="2"/>
      <c r="AD469" s="2"/>
    </row>
    <row r="470" spans="28:30" x14ac:dyDescent="0.2">
      <c r="AB470" s="2"/>
      <c r="AC470" s="3"/>
      <c r="AD470" s="3"/>
    </row>
    <row r="471" spans="28:30" x14ac:dyDescent="0.2">
      <c r="AB471" s="3"/>
      <c r="AC471" s="2"/>
      <c r="AD471" s="2"/>
    </row>
    <row r="472" spans="28:30" x14ac:dyDescent="0.2">
      <c r="AB472" s="2"/>
      <c r="AC472" s="3"/>
      <c r="AD472" s="3"/>
    </row>
    <row r="473" spans="28:30" x14ac:dyDescent="0.2">
      <c r="AB473" s="3"/>
      <c r="AC473" s="2"/>
      <c r="AD473" s="2"/>
    </row>
    <row r="474" spans="28:30" x14ac:dyDescent="0.2">
      <c r="AB474" s="2"/>
      <c r="AC474" s="3"/>
      <c r="AD474" s="3"/>
    </row>
    <row r="475" spans="28:30" x14ac:dyDescent="0.2">
      <c r="AB475" s="3"/>
      <c r="AC475" s="2"/>
      <c r="AD475" s="2"/>
    </row>
    <row r="476" spans="28:30" x14ac:dyDescent="0.2">
      <c r="AB476" s="2"/>
      <c r="AC476" s="3"/>
      <c r="AD476" s="3"/>
    </row>
    <row r="477" spans="28:30" x14ac:dyDescent="0.2">
      <c r="AB477" s="3"/>
      <c r="AC477" s="2"/>
      <c r="AD477" s="2"/>
    </row>
    <row r="478" spans="28:30" x14ac:dyDescent="0.2">
      <c r="AB478" s="2"/>
      <c r="AC478" s="3"/>
      <c r="AD478" s="3"/>
    </row>
    <row r="479" spans="28:30" x14ac:dyDescent="0.2">
      <c r="AB479" s="3"/>
      <c r="AC479" s="2"/>
      <c r="AD479" s="2"/>
    </row>
    <row r="480" spans="28:30" x14ac:dyDescent="0.2">
      <c r="AB480" s="2"/>
      <c r="AC480" s="3"/>
      <c r="AD480" s="3"/>
    </row>
    <row r="481" spans="28:30" x14ac:dyDescent="0.2">
      <c r="AB481" s="3"/>
      <c r="AC481" s="2"/>
      <c r="AD481" s="2"/>
    </row>
    <row r="482" spans="28:30" x14ac:dyDescent="0.2">
      <c r="AB482" s="2"/>
      <c r="AC482" s="3"/>
      <c r="AD482" s="3"/>
    </row>
    <row r="483" spans="28:30" x14ac:dyDescent="0.2">
      <c r="AB483" s="3"/>
      <c r="AC483" s="2"/>
      <c r="AD483" s="2"/>
    </row>
    <row r="484" spans="28:30" x14ac:dyDescent="0.2">
      <c r="AB484" s="2"/>
      <c r="AC484" s="3"/>
      <c r="AD484" s="3"/>
    </row>
    <row r="485" spans="28:30" x14ac:dyDescent="0.2">
      <c r="AB485" s="3"/>
      <c r="AC485" s="2"/>
      <c r="AD485" s="2"/>
    </row>
    <row r="486" spans="28:30" x14ac:dyDescent="0.2">
      <c r="AB486" s="2"/>
      <c r="AC486" s="3"/>
      <c r="AD486" s="3"/>
    </row>
    <row r="487" spans="28:30" x14ac:dyDescent="0.2">
      <c r="AB487" s="3"/>
      <c r="AC487" s="2"/>
      <c r="AD487" s="2"/>
    </row>
    <row r="488" spans="28:30" x14ac:dyDescent="0.2">
      <c r="AB488" s="2"/>
      <c r="AC488" s="3"/>
      <c r="AD488" s="3"/>
    </row>
    <row r="489" spans="28:30" x14ac:dyDescent="0.2">
      <c r="AB489" s="3"/>
      <c r="AC489" s="2"/>
      <c r="AD489" s="2"/>
    </row>
    <row r="490" spans="28:30" x14ac:dyDescent="0.2">
      <c r="AB490" s="2"/>
      <c r="AC490" s="3"/>
      <c r="AD490" s="3"/>
    </row>
    <row r="491" spans="28:30" x14ac:dyDescent="0.2">
      <c r="AB491" s="3"/>
      <c r="AC491" s="2"/>
      <c r="AD491" s="2"/>
    </row>
    <row r="492" spans="28:30" x14ac:dyDescent="0.2">
      <c r="AB492" s="2"/>
      <c r="AC492" s="3"/>
      <c r="AD492" s="3"/>
    </row>
    <row r="493" spans="28:30" x14ac:dyDescent="0.2">
      <c r="AB493" s="3"/>
      <c r="AC493" s="2"/>
      <c r="AD493" s="2"/>
    </row>
    <row r="494" spans="28:30" x14ac:dyDescent="0.2">
      <c r="AB494" s="2"/>
      <c r="AC494" s="3"/>
      <c r="AD494" s="3"/>
    </row>
    <row r="495" spans="28:30" x14ac:dyDescent="0.2">
      <c r="AB495" s="3"/>
      <c r="AC495" s="2"/>
      <c r="AD495" s="2"/>
    </row>
    <row r="496" spans="28:30" x14ac:dyDescent="0.2">
      <c r="AB496" s="2"/>
      <c r="AC496" s="3"/>
      <c r="AD496" s="3"/>
    </row>
    <row r="497" spans="28:30" x14ac:dyDescent="0.2">
      <c r="AB497" s="3"/>
      <c r="AC497" s="2"/>
      <c r="AD497" s="2"/>
    </row>
    <row r="498" spans="28:30" x14ac:dyDescent="0.2">
      <c r="AB498" s="2"/>
      <c r="AC498" s="3"/>
      <c r="AD498" s="3"/>
    </row>
    <row r="499" spans="28:30" x14ac:dyDescent="0.2">
      <c r="AB499" s="3"/>
      <c r="AC499" s="2"/>
      <c r="AD499" s="2"/>
    </row>
    <row r="500" spans="28:30" x14ac:dyDescent="0.2">
      <c r="AB500" s="2"/>
      <c r="AC500" s="3"/>
      <c r="AD500" s="3"/>
    </row>
    <row r="501" spans="28:30" x14ac:dyDescent="0.2">
      <c r="AB501" s="3"/>
      <c r="AC501" s="2"/>
      <c r="AD501" s="2"/>
    </row>
    <row r="502" spans="28:30" x14ac:dyDescent="0.2">
      <c r="AB502" s="2"/>
      <c r="AC502" s="3"/>
      <c r="AD502" s="3"/>
    </row>
    <row r="503" spans="28:30" x14ac:dyDescent="0.2">
      <c r="AB503" s="3"/>
      <c r="AC503" s="2"/>
      <c r="AD503" s="2"/>
    </row>
    <row r="504" spans="28:30" x14ac:dyDescent="0.2">
      <c r="AB504" s="2"/>
      <c r="AC504" s="3"/>
      <c r="AD504" s="3"/>
    </row>
    <row r="505" spans="28:30" x14ac:dyDescent="0.2">
      <c r="AB505" s="3"/>
      <c r="AC505" s="2"/>
      <c r="AD505" s="2"/>
    </row>
    <row r="506" spans="28:30" x14ac:dyDescent="0.2">
      <c r="AB506" s="2"/>
      <c r="AC506" s="3"/>
      <c r="AD506" s="3"/>
    </row>
    <row r="507" spans="28:30" x14ac:dyDescent="0.2">
      <c r="AB507" s="3"/>
      <c r="AC507" s="2"/>
      <c r="AD507" s="2"/>
    </row>
    <row r="508" spans="28:30" x14ac:dyDescent="0.2">
      <c r="AB508" s="2"/>
      <c r="AC508" s="3"/>
      <c r="AD508" s="3"/>
    </row>
    <row r="509" spans="28:30" x14ac:dyDescent="0.2">
      <c r="AB509" s="3"/>
      <c r="AC509" s="2"/>
      <c r="AD509" s="2"/>
    </row>
    <row r="510" spans="28:30" x14ac:dyDescent="0.2">
      <c r="AB510" s="2"/>
      <c r="AC510" s="3"/>
      <c r="AD510" s="3"/>
    </row>
    <row r="511" spans="28:30" x14ac:dyDescent="0.2">
      <c r="AB511" s="3"/>
      <c r="AC511" s="2"/>
      <c r="AD511" s="2"/>
    </row>
    <row r="512" spans="28:30" x14ac:dyDescent="0.2">
      <c r="AB512" s="2"/>
      <c r="AC512" s="3"/>
      <c r="AD512" s="3"/>
    </row>
    <row r="513" spans="28:30" x14ac:dyDescent="0.2">
      <c r="AB513" s="3"/>
      <c r="AC513" s="2"/>
      <c r="AD513" s="2"/>
    </row>
    <row r="514" spans="28:30" x14ac:dyDescent="0.2">
      <c r="AB514" s="2"/>
      <c r="AC514" s="3"/>
      <c r="AD514" s="3"/>
    </row>
    <row r="515" spans="28:30" x14ac:dyDescent="0.2">
      <c r="AB515" s="3"/>
      <c r="AC515" s="2"/>
      <c r="AD515" s="2"/>
    </row>
    <row r="516" spans="28:30" x14ac:dyDescent="0.2">
      <c r="AB516" s="2"/>
      <c r="AC516" s="3"/>
      <c r="AD516" s="3"/>
    </row>
    <row r="517" spans="28:30" x14ac:dyDescent="0.2">
      <c r="AB517" s="3"/>
      <c r="AC517" s="2"/>
      <c r="AD517" s="2"/>
    </row>
    <row r="518" spans="28:30" x14ac:dyDescent="0.2">
      <c r="AB518" s="2"/>
      <c r="AC518" s="3"/>
      <c r="AD518" s="3"/>
    </row>
    <row r="519" spans="28:30" x14ac:dyDescent="0.2">
      <c r="AB519" s="3"/>
      <c r="AC519" s="2"/>
      <c r="AD519" s="2"/>
    </row>
    <row r="520" spans="28:30" x14ac:dyDescent="0.2">
      <c r="AB520" s="2"/>
      <c r="AC520" s="3"/>
      <c r="AD520" s="3"/>
    </row>
    <row r="521" spans="28:30" x14ac:dyDescent="0.2">
      <c r="AB521" s="3"/>
      <c r="AC521" s="2"/>
      <c r="AD521" s="2"/>
    </row>
    <row r="522" spans="28:30" x14ac:dyDescent="0.2">
      <c r="AB522" s="2"/>
      <c r="AC522" s="3"/>
      <c r="AD522" s="3"/>
    </row>
    <row r="523" spans="28:30" x14ac:dyDescent="0.2">
      <c r="AB523" s="3"/>
      <c r="AC523" s="2"/>
      <c r="AD523" s="2"/>
    </row>
    <row r="524" spans="28:30" x14ac:dyDescent="0.2">
      <c r="AB524" s="2"/>
      <c r="AC524" s="3"/>
      <c r="AD524" s="3"/>
    </row>
    <row r="525" spans="28:30" x14ac:dyDescent="0.2">
      <c r="AB525" s="3"/>
      <c r="AC525" s="2"/>
      <c r="AD525" s="2"/>
    </row>
    <row r="526" spans="28:30" x14ac:dyDescent="0.2">
      <c r="AB526" s="2"/>
      <c r="AC526" s="3"/>
      <c r="AD526" s="3"/>
    </row>
    <row r="527" spans="28:30" x14ac:dyDescent="0.2">
      <c r="AB527" s="3"/>
      <c r="AC527" s="2"/>
      <c r="AD527" s="2"/>
    </row>
    <row r="528" spans="28:30" x14ac:dyDescent="0.2">
      <c r="AB528" s="2"/>
      <c r="AC528" s="3"/>
      <c r="AD528" s="3"/>
    </row>
    <row r="529" spans="28:30" x14ac:dyDescent="0.2">
      <c r="AB529" s="3"/>
      <c r="AC529" s="2"/>
      <c r="AD529" s="2"/>
    </row>
    <row r="530" spans="28:30" x14ac:dyDescent="0.2">
      <c r="AB530" s="2"/>
      <c r="AC530" s="3"/>
      <c r="AD530" s="3"/>
    </row>
    <row r="531" spans="28:30" x14ac:dyDescent="0.2">
      <c r="AB531" s="3"/>
      <c r="AC531" s="2"/>
      <c r="AD531" s="2"/>
    </row>
    <row r="532" spans="28:30" x14ac:dyDescent="0.2">
      <c r="AB532" s="2"/>
      <c r="AC532" s="3"/>
      <c r="AD532" s="3"/>
    </row>
    <row r="533" spans="28:30" x14ac:dyDescent="0.2">
      <c r="AB533" s="3"/>
      <c r="AC533" s="2"/>
      <c r="AD533" s="2"/>
    </row>
    <row r="534" spans="28:30" x14ac:dyDescent="0.2">
      <c r="AB534" s="2"/>
      <c r="AC534" s="3"/>
      <c r="AD534" s="3"/>
    </row>
    <row r="535" spans="28:30" x14ac:dyDescent="0.2">
      <c r="AB535" s="3"/>
      <c r="AC535" s="2"/>
      <c r="AD535" s="2"/>
    </row>
    <row r="536" spans="28:30" x14ac:dyDescent="0.2">
      <c r="AB536" s="2"/>
      <c r="AC536" s="3"/>
      <c r="AD536" s="3"/>
    </row>
    <row r="537" spans="28:30" x14ac:dyDescent="0.2">
      <c r="AB537" s="3"/>
      <c r="AC537" s="2"/>
      <c r="AD537" s="2"/>
    </row>
    <row r="538" spans="28:30" x14ac:dyDescent="0.2">
      <c r="AB538" s="2"/>
      <c r="AC538" s="3"/>
      <c r="AD538" s="3"/>
    </row>
    <row r="539" spans="28:30" x14ac:dyDescent="0.2">
      <c r="AB539" s="3"/>
      <c r="AC539" s="2"/>
      <c r="AD539" s="2"/>
    </row>
    <row r="540" spans="28:30" x14ac:dyDescent="0.2">
      <c r="AB540" s="2"/>
      <c r="AC540" s="3"/>
      <c r="AD540" s="3"/>
    </row>
    <row r="541" spans="28:30" x14ac:dyDescent="0.2">
      <c r="AB541" s="3"/>
      <c r="AC541" s="2"/>
      <c r="AD541" s="2"/>
    </row>
    <row r="542" spans="28:30" x14ac:dyDescent="0.2">
      <c r="AB542" s="2"/>
      <c r="AC542" s="3"/>
      <c r="AD542" s="3"/>
    </row>
    <row r="543" spans="28:30" x14ac:dyDescent="0.2">
      <c r="AB543" s="3"/>
      <c r="AC543" s="2"/>
      <c r="AD543" s="2"/>
    </row>
    <row r="544" spans="28:30" x14ac:dyDescent="0.2">
      <c r="AB544" s="2"/>
      <c r="AC544" s="3"/>
      <c r="AD544" s="3"/>
    </row>
    <row r="545" spans="28:30" x14ac:dyDescent="0.2">
      <c r="AB545" s="3"/>
      <c r="AC545" s="2"/>
      <c r="AD545" s="2"/>
    </row>
    <row r="546" spans="28:30" x14ac:dyDescent="0.2">
      <c r="AB546" s="2"/>
      <c r="AC546" s="3"/>
      <c r="AD546" s="3"/>
    </row>
    <row r="547" spans="28:30" x14ac:dyDescent="0.2">
      <c r="AB547" s="3"/>
      <c r="AC547" s="2"/>
      <c r="AD547" s="2"/>
    </row>
    <row r="548" spans="28:30" x14ac:dyDescent="0.2">
      <c r="AB548" s="2"/>
      <c r="AC548" s="3"/>
      <c r="AD548" s="3"/>
    </row>
    <row r="549" spans="28:30" x14ac:dyDescent="0.2">
      <c r="AB549" s="3"/>
      <c r="AC549" s="2"/>
      <c r="AD549" s="2"/>
    </row>
    <row r="550" spans="28:30" x14ac:dyDescent="0.2">
      <c r="AB550" s="2"/>
      <c r="AC550" s="3"/>
      <c r="AD550" s="3"/>
    </row>
    <row r="551" spans="28:30" x14ac:dyDescent="0.2">
      <c r="AB551" s="3"/>
      <c r="AC551" s="2"/>
      <c r="AD551" s="2"/>
    </row>
    <row r="552" spans="28:30" x14ac:dyDescent="0.2">
      <c r="AB552" s="2"/>
      <c r="AC552" s="3"/>
      <c r="AD552" s="3"/>
    </row>
    <row r="553" spans="28:30" x14ac:dyDescent="0.2">
      <c r="AB553" s="3"/>
      <c r="AC553" s="2"/>
      <c r="AD553" s="2"/>
    </row>
    <row r="554" spans="28:30" x14ac:dyDescent="0.2">
      <c r="AB554" s="2"/>
      <c r="AC554" s="3"/>
      <c r="AD554" s="3"/>
    </row>
    <row r="555" spans="28:30" x14ac:dyDescent="0.2">
      <c r="AB555" s="3"/>
      <c r="AC555" s="2"/>
      <c r="AD555" s="2"/>
    </row>
    <row r="556" spans="28:30" x14ac:dyDescent="0.2">
      <c r="AB556" s="2"/>
      <c r="AC556" s="3"/>
      <c r="AD556" s="3"/>
    </row>
    <row r="557" spans="28:30" x14ac:dyDescent="0.2">
      <c r="AB557" s="3"/>
      <c r="AC557" s="2"/>
      <c r="AD557" s="2"/>
    </row>
    <row r="558" spans="28:30" x14ac:dyDescent="0.2">
      <c r="AB558" s="2"/>
      <c r="AC558" s="3"/>
      <c r="AD558" s="3"/>
    </row>
    <row r="559" spans="28:30" x14ac:dyDescent="0.2">
      <c r="AB559" s="3"/>
      <c r="AC559" s="2"/>
      <c r="AD559" s="2"/>
    </row>
    <row r="560" spans="28:30" x14ac:dyDescent="0.2">
      <c r="AB560" s="2"/>
      <c r="AC560" s="3"/>
      <c r="AD560" s="3"/>
    </row>
    <row r="561" spans="28:30" x14ac:dyDescent="0.2">
      <c r="AB561" s="3"/>
      <c r="AC561" s="2"/>
      <c r="AD561" s="2"/>
    </row>
    <row r="562" spans="28:30" x14ac:dyDescent="0.2">
      <c r="AB562" s="2"/>
      <c r="AC562" s="3"/>
      <c r="AD562" s="3"/>
    </row>
    <row r="563" spans="28:30" x14ac:dyDescent="0.2">
      <c r="AB563" s="3"/>
      <c r="AC563" s="2"/>
      <c r="AD563" s="2"/>
    </row>
    <row r="564" spans="28:30" x14ac:dyDescent="0.2">
      <c r="AB564" s="2"/>
      <c r="AC564" s="3"/>
      <c r="AD564" s="3"/>
    </row>
    <row r="565" spans="28:30" x14ac:dyDescent="0.2">
      <c r="AB565" s="3"/>
      <c r="AC565" s="2"/>
      <c r="AD565" s="2"/>
    </row>
    <row r="566" spans="28:30" x14ac:dyDescent="0.2">
      <c r="AB566" s="2"/>
      <c r="AC566" s="3"/>
      <c r="AD566" s="3"/>
    </row>
    <row r="567" spans="28:30" x14ac:dyDescent="0.2">
      <c r="AB567" s="3"/>
      <c r="AC567" s="2"/>
      <c r="AD567" s="2"/>
    </row>
    <row r="568" spans="28:30" x14ac:dyDescent="0.2">
      <c r="AB568" s="2"/>
      <c r="AC568" s="3"/>
      <c r="AD568" s="3"/>
    </row>
    <row r="569" spans="28:30" x14ac:dyDescent="0.2">
      <c r="AB569" s="3"/>
      <c r="AC569" s="2"/>
      <c r="AD569" s="2"/>
    </row>
    <row r="570" spans="28:30" x14ac:dyDescent="0.2">
      <c r="AB570" s="2"/>
      <c r="AC570" s="3"/>
      <c r="AD570" s="3"/>
    </row>
    <row r="571" spans="28:30" x14ac:dyDescent="0.2">
      <c r="AB571" s="3"/>
      <c r="AC571" s="2"/>
      <c r="AD571" s="2"/>
    </row>
    <row r="572" spans="28:30" x14ac:dyDescent="0.2">
      <c r="AB572" s="2"/>
      <c r="AC572" s="3"/>
      <c r="AD572" s="3"/>
    </row>
    <row r="573" spans="28:30" x14ac:dyDescent="0.2">
      <c r="AB573" s="3"/>
      <c r="AC573" s="2"/>
      <c r="AD573" s="2"/>
    </row>
    <row r="574" spans="28:30" x14ac:dyDescent="0.2">
      <c r="AB574" s="2"/>
      <c r="AC574" s="3"/>
      <c r="AD574" s="3"/>
    </row>
    <row r="575" spans="28:30" x14ac:dyDescent="0.2">
      <c r="AB575" s="3"/>
      <c r="AC575" s="2"/>
      <c r="AD575" s="2"/>
    </row>
    <row r="576" spans="28:30" x14ac:dyDescent="0.2">
      <c r="AB576" s="2"/>
      <c r="AC576" s="3"/>
      <c r="AD576" s="3"/>
    </row>
    <row r="577" spans="28:30" x14ac:dyDescent="0.2">
      <c r="AB577" s="3"/>
      <c r="AC577" s="2"/>
      <c r="AD577" s="2"/>
    </row>
    <row r="578" spans="28:30" x14ac:dyDescent="0.2">
      <c r="AB578" s="2"/>
      <c r="AC578" s="3"/>
      <c r="AD578" s="3"/>
    </row>
    <row r="579" spans="28:30" x14ac:dyDescent="0.2">
      <c r="AB579" s="3"/>
      <c r="AC579" s="2"/>
      <c r="AD579" s="2"/>
    </row>
    <row r="580" spans="28:30" x14ac:dyDescent="0.2">
      <c r="AB580" s="2"/>
      <c r="AC580" s="3"/>
      <c r="AD580" s="3"/>
    </row>
    <row r="581" spans="28:30" x14ac:dyDescent="0.2">
      <c r="AB581" s="3"/>
      <c r="AC581" s="2"/>
      <c r="AD581" s="2"/>
    </row>
    <row r="582" spans="28:30" x14ac:dyDescent="0.2">
      <c r="AB582" s="2"/>
      <c r="AC582" s="3"/>
      <c r="AD582" s="3"/>
    </row>
    <row r="583" spans="28:30" x14ac:dyDescent="0.2">
      <c r="AB583" s="3"/>
      <c r="AC583" s="2"/>
      <c r="AD583" s="2"/>
    </row>
    <row r="584" spans="28:30" x14ac:dyDescent="0.2">
      <c r="AB584" s="2"/>
      <c r="AC584" s="3"/>
      <c r="AD584" s="3"/>
    </row>
    <row r="585" spans="28:30" x14ac:dyDescent="0.2">
      <c r="AB585" s="3"/>
      <c r="AC585" s="2"/>
      <c r="AD585" s="2"/>
    </row>
    <row r="586" spans="28:30" x14ac:dyDescent="0.2">
      <c r="AB586" s="2"/>
      <c r="AC586" s="3"/>
      <c r="AD586" s="3"/>
    </row>
    <row r="587" spans="28:30" x14ac:dyDescent="0.2">
      <c r="AB587" s="3"/>
      <c r="AC587" s="2"/>
      <c r="AD587" s="2"/>
    </row>
    <row r="588" spans="28:30" x14ac:dyDescent="0.2">
      <c r="AB588" s="2"/>
      <c r="AC588" s="3"/>
      <c r="AD588" s="3"/>
    </row>
    <row r="589" spans="28:30" x14ac:dyDescent="0.2">
      <c r="AB589" s="3"/>
      <c r="AC589" s="2"/>
      <c r="AD589" s="2"/>
    </row>
    <row r="590" spans="28:30" x14ac:dyDescent="0.2">
      <c r="AB590" s="2"/>
      <c r="AC590" s="3"/>
      <c r="AD590" s="3"/>
    </row>
    <row r="591" spans="28:30" x14ac:dyDescent="0.2">
      <c r="AB591" s="3"/>
      <c r="AC591" s="2"/>
      <c r="AD591" s="2"/>
    </row>
    <row r="592" spans="28:30" x14ac:dyDescent="0.2">
      <c r="AB592" s="2"/>
      <c r="AC592" s="3"/>
      <c r="AD592" s="3"/>
    </row>
    <row r="593" spans="28:30" x14ac:dyDescent="0.2">
      <c r="AB593" s="3"/>
      <c r="AC593" s="2"/>
      <c r="AD593" s="2"/>
    </row>
    <row r="594" spans="28:30" x14ac:dyDescent="0.2">
      <c r="AB594" s="2"/>
      <c r="AC594" s="3"/>
      <c r="AD594" s="3"/>
    </row>
    <row r="595" spans="28:30" x14ac:dyDescent="0.2">
      <c r="AB595" s="3"/>
      <c r="AC595" s="2"/>
      <c r="AD595" s="2"/>
    </row>
    <row r="596" spans="28:30" x14ac:dyDescent="0.2">
      <c r="AB596" s="2"/>
      <c r="AC596" s="3"/>
      <c r="AD596" s="3"/>
    </row>
    <row r="597" spans="28:30" x14ac:dyDescent="0.2">
      <c r="AB597" s="3"/>
      <c r="AC597" s="2"/>
      <c r="AD597" s="2"/>
    </row>
    <row r="598" spans="28:30" x14ac:dyDescent="0.2">
      <c r="AB598" s="2"/>
      <c r="AC598" s="3"/>
      <c r="AD598" s="3"/>
    </row>
    <row r="599" spans="28:30" x14ac:dyDescent="0.2">
      <c r="AB599" s="3"/>
      <c r="AC599" s="2"/>
      <c r="AD599" s="2"/>
    </row>
    <row r="600" spans="28:30" x14ac:dyDescent="0.2">
      <c r="AB600" s="2"/>
      <c r="AC600" s="3"/>
      <c r="AD600" s="3"/>
    </row>
    <row r="601" spans="28:30" x14ac:dyDescent="0.2">
      <c r="AB601" s="3"/>
      <c r="AC601" s="2"/>
      <c r="AD601" s="2"/>
    </row>
    <row r="602" spans="28:30" x14ac:dyDescent="0.2">
      <c r="AB602" s="2"/>
      <c r="AC602" s="3"/>
      <c r="AD602" s="3"/>
    </row>
    <row r="603" spans="28:30" x14ac:dyDescent="0.2">
      <c r="AB603" s="3"/>
      <c r="AC603" s="2"/>
      <c r="AD603" s="2"/>
    </row>
    <row r="604" spans="28:30" x14ac:dyDescent="0.2">
      <c r="AB604" s="2"/>
      <c r="AC604" s="3"/>
      <c r="AD604" s="3"/>
    </row>
    <row r="605" spans="28:30" x14ac:dyDescent="0.2">
      <c r="AB605" s="3"/>
      <c r="AC605" s="2"/>
      <c r="AD605" s="2"/>
    </row>
    <row r="606" spans="28:30" x14ac:dyDescent="0.2">
      <c r="AB606" s="2"/>
      <c r="AC606" s="3"/>
      <c r="AD606" s="3"/>
    </row>
    <row r="607" spans="28:30" x14ac:dyDescent="0.2">
      <c r="AB607" s="3"/>
      <c r="AC607" s="2"/>
      <c r="AD607" s="2"/>
    </row>
    <row r="608" spans="28:30" x14ac:dyDescent="0.2">
      <c r="AB608" s="2"/>
      <c r="AC608" s="3"/>
      <c r="AD608" s="3"/>
    </row>
    <row r="609" spans="28:30" x14ac:dyDescent="0.2">
      <c r="AB609" s="3"/>
      <c r="AC609" s="2"/>
      <c r="AD609" s="2"/>
    </row>
    <row r="610" spans="28:30" x14ac:dyDescent="0.2">
      <c r="AB610" s="2"/>
      <c r="AC610" s="3"/>
      <c r="AD610" s="3"/>
    </row>
    <row r="611" spans="28:30" x14ac:dyDescent="0.2">
      <c r="AB611" s="3"/>
      <c r="AC611" s="2"/>
      <c r="AD611" s="2"/>
    </row>
    <row r="612" spans="28:30" x14ac:dyDescent="0.2">
      <c r="AB612" s="2"/>
      <c r="AC612" s="3"/>
      <c r="AD612" s="3"/>
    </row>
    <row r="613" spans="28:30" x14ac:dyDescent="0.2">
      <c r="AB613" s="3"/>
      <c r="AC613" s="2"/>
      <c r="AD613" s="2"/>
    </row>
    <row r="614" spans="28:30" x14ac:dyDescent="0.2">
      <c r="AB614" s="2"/>
      <c r="AC614" s="3"/>
      <c r="AD614" s="3"/>
    </row>
    <row r="615" spans="28:30" x14ac:dyDescent="0.2">
      <c r="AB615" s="3"/>
      <c r="AC615" s="2"/>
      <c r="AD615" s="2"/>
    </row>
    <row r="616" spans="28:30" x14ac:dyDescent="0.2">
      <c r="AB616" s="2"/>
      <c r="AC616" s="3"/>
      <c r="AD616" s="3"/>
    </row>
    <row r="617" spans="28:30" x14ac:dyDescent="0.2">
      <c r="AB617" s="3"/>
      <c r="AC617" s="2"/>
      <c r="AD617" s="2"/>
    </row>
    <row r="618" spans="28:30" x14ac:dyDescent="0.2">
      <c r="AB618" s="2"/>
      <c r="AC618" s="3"/>
      <c r="AD618" s="3"/>
    </row>
    <row r="619" spans="28:30" x14ac:dyDescent="0.2">
      <c r="AB619" s="3"/>
      <c r="AC619" s="2"/>
      <c r="AD619" s="2"/>
    </row>
    <row r="620" spans="28:30" x14ac:dyDescent="0.2">
      <c r="AB620" s="2"/>
      <c r="AC620" s="3"/>
      <c r="AD620" s="3"/>
    </row>
    <row r="621" spans="28:30" x14ac:dyDescent="0.2">
      <c r="AB621" s="3"/>
      <c r="AC621" s="2"/>
      <c r="AD621" s="2"/>
    </row>
    <row r="622" spans="28:30" x14ac:dyDescent="0.2">
      <c r="AB622" s="2"/>
      <c r="AC622" s="3"/>
      <c r="AD622" s="3"/>
    </row>
    <row r="623" spans="28:30" x14ac:dyDescent="0.2">
      <c r="AB623" s="3"/>
      <c r="AC623" s="2"/>
      <c r="AD623" s="2"/>
    </row>
    <row r="624" spans="28:30" x14ac:dyDescent="0.2">
      <c r="AB624" s="2"/>
      <c r="AC624" s="3"/>
      <c r="AD624" s="3"/>
    </row>
    <row r="625" spans="28:30" x14ac:dyDescent="0.2">
      <c r="AB625" s="3"/>
      <c r="AC625" s="2"/>
      <c r="AD625" s="2"/>
    </row>
    <row r="626" spans="28:30" x14ac:dyDescent="0.2">
      <c r="AB626" s="2"/>
      <c r="AC626" s="3"/>
      <c r="AD626" s="3"/>
    </row>
    <row r="627" spans="28:30" x14ac:dyDescent="0.2">
      <c r="AB627" s="3"/>
      <c r="AC627" s="2"/>
      <c r="AD627" s="2"/>
    </row>
    <row r="628" spans="28:30" x14ac:dyDescent="0.2">
      <c r="AB628" s="2"/>
      <c r="AC628" s="3"/>
      <c r="AD628" s="3"/>
    </row>
    <row r="629" spans="28:30" x14ac:dyDescent="0.2">
      <c r="AB629" s="3"/>
      <c r="AC629" s="2"/>
      <c r="AD629" s="2"/>
    </row>
    <row r="630" spans="28:30" x14ac:dyDescent="0.2">
      <c r="AB630" s="2"/>
      <c r="AC630" s="3"/>
      <c r="AD630" s="3"/>
    </row>
    <row r="631" spans="28:30" x14ac:dyDescent="0.2">
      <c r="AB631" s="3"/>
      <c r="AC631" s="2"/>
      <c r="AD631" s="2"/>
    </row>
    <row r="632" spans="28:30" x14ac:dyDescent="0.2">
      <c r="AB632" s="2"/>
      <c r="AC632" s="3"/>
      <c r="AD632" s="3"/>
    </row>
    <row r="633" spans="28:30" x14ac:dyDescent="0.2">
      <c r="AB633" s="3"/>
      <c r="AC633" s="2"/>
      <c r="AD633" s="2"/>
    </row>
    <row r="634" spans="28:30" x14ac:dyDescent="0.2">
      <c r="AB634" s="2"/>
      <c r="AC634" s="3"/>
      <c r="AD634" s="3"/>
    </row>
    <row r="635" spans="28:30" x14ac:dyDescent="0.2">
      <c r="AB635" s="3"/>
      <c r="AC635" s="2"/>
      <c r="AD635" s="2"/>
    </row>
    <row r="636" spans="28:30" x14ac:dyDescent="0.2">
      <c r="AB636" s="2"/>
      <c r="AC636" s="3"/>
      <c r="AD636" s="3"/>
    </row>
    <row r="637" spans="28:30" x14ac:dyDescent="0.2">
      <c r="AB637" s="3"/>
      <c r="AC637" s="2"/>
      <c r="AD637" s="2"/>
    </row>
    <row r="638" spans="28:30" x14ac:dyDescent="0.2">
      <c r="AB638" s="2"/>
      <c r="AC638" s="3"/>
      <c r="AD638" s="3"/>
    </row>
    <row r="639" spans="28:30" x14ac:dyDescent="0.2">
      <c r="AB639" s="3"/>
      <c r="AC639" s="2"/>
      <c r="AD639" s="2"/>
    </row>
    <row r="640" spans="28:30" x14ac:dyDescent="0.2">
      <c r="AB640" s="2"/>
      <c r="AC640" s="3"/>
      <c r="AD640" s="3"/>
    </row>
    <row r="641" spans="28:30" x14ac:dyDescent="0.2">
      <c r="AB641" s="3"/>
      <c r="AC641" s="2"/>
      <c r="AD641" s="2"/>
    </row>
    <row r="642" spans="28:30" x14ac:dyDescent="0.2">
      <c r="AB642" s="2"/>
      <c r="AC642" s="3"/>
      <c r="AD642" s="3"/>
    </row>
    <row r="643" spans="28:30" x14ac:dyDescent="0.2">
      <c r="AB643" s="3"/>
      <c r="AC643" s="2"/>
      <c r="AD643" s="2"/>
    </row>
    <row r="644" spans="28:30" x14ac:dyDescent="0.2">
      <c r="AB644" s="2"/>
      <c r="AC644" s="3"/>
      <c r="AD644" s="3"/>
    </row>
    <row r="645" spans="28:30" x14ac:dyDescent="0.2">
      <c r="AB645" s="3"/>
      <c r="AC645" s="2"/>
      <c r="AD645" s="2"/>
    </row>
    <row r="646" spans="28:30" x14ac:dyDescent="0.2">
      <c r="AB646" s="2"/>
      <c r="AC646" s="3"/>
      <c r="AD646" s="3"/>
    </row>
    <row r="647" spans="28:30" x14ac:dyDescent="0.2">
      <c r="AB647" s="3"/>
      <c r="AC647" s="2"/>
      <c r="AD647" s="2"/>
    </row>
    <row r="648" spans="28:30" x14ac:dyDescent="0.2">
      <c r="AB648" s="2"/>
      <c r="AC648" s="3"/>
      <c r="AD648" s="3"/>
    </row>
    <row r="649" spans="28:30" x14ac:dyDescent="0.2">
      <c r="AB649" s="3"/>
      <c r="AC649" s="2"/>
      <c r="AD649" s="2"/>
    </row>
    <row r="650" spans="28:30" x14ac:dyDescent="0.2">
      <c r="AB650" s="2"/>
      <c r="AC650" s="3"/>
      <c r="AD650" s="3"/>
    </row>
    <row r="651" spans="28:30" x14ac:dyDescent="0.2">
      <c r="AB651" s="3"/>
      <c r="AC651" s="2"/>
      <c r="AD651" s="2"/>
    </row>
    <row r="652" spans="28:30" x14ac:dyDescent="0.2">
      <c r="AB652" s="2"/>
      <c r="AC652" s="3"/>
      <c r="AD652" s="3"/>
    </row>
    <row r="653" spans="28:30" x14ac:dyDescent="0.2">
      <c r="AB653" s="3"/>
      <c r="AC653" s="2"/>
      <c r="AD653" s="2"/>
    </row>
    <row r="654" spans="28:30" x14ac:dyDescent="0.2">
      <c r="AB654" s="2"/>
      <c r="AC654" s="3"/>
      <c r="AD654" s="3"/>
    </row>
    <row r="655" spans="28:30" x14ac:dyDescent="0.2">
      <c r="AB655" s="3"/>
      <c r="AC655" s="2"/>
      <c r="AD655" s="2"/>
    </row>
    <row r="656" spans="28:30" x14ac:dyDescent="0.2">
      <c r="AB656" s="2"/>
      <c r="AC656" s="3"/>
      <c r="AD656" s="3"/>
    </row>
    <row r="657" spans="28:30" x14ac:dyDescent="0.2">
      <c r="AB657" s="3"/>
      <c r="AC657" s="2"/>
      <c r="AD657" s="2"/>
    </row>
    <row r="658" spans="28:30" x14ac:dyDescent="0.2">
      <c r="AB658" s="2"/>
      <c r="AC658" s="3"/>
      <c r="AD658" s="3"/>
    </row>
    <row r="659" spans="28:30" x14ac:dyDescent="0.2">
      <c r="AB659" s="3"/>
      <c r="AC659" s="2"/>
      <c r="AD659" s="2"/>
    </row>
    <row r="660" spans="28:30" x14ac:dyDescent="0.2">
      <c r="AB660" s="2"/>
      <c r="AC660" s="3"/>
      <c r="AD660" s="3"/>
    </row>
    <row r="661" spans="28:30" x14ac:dyDescent="0.2">
      <c r="AB661" s="3"/>
      <c r="AC661" s="2"/>
      <c r="AD661" s="2"/>
    </row>
    <row r="662" spans="28:30" x14ac:dyDescent="0.2">
      <c r="AB662" s="2"/>
      <c r="AC662" s="3"/>
      <c r="AD662" s="3"/>
    </row>
    <row r="663" spans="28:30" x14ac:dyDescent="0.2">
      <c r="AB663" s="3"/>
      <c r="AC663" s="2"/>
      <c r="AD663" s="2"/>
    </row>
    <row r="664" spans="28:30" x14ac:dyDescent="0.2">
      <c r="AB664" s="2"/>
      <c r="AC664" s="3"/>
      <c r="AD664" s="3"/>
    </row>
    <row r="665" spans="28:30" x14ac:dyDescent="0.2">
      <c r="AB665" s="3"/>
      <c r="AC665" s="2"/>
      <c r="AD665" s="2"/>
    </row>
    <row r="666" spans="28:30" x14ac:dyDescent="0.2">
      <c r="AB666" s="2"/>
      <c r="AC666" s="3"/>
      <c r="AD666" s="3"/>
    </row>
    <row r="667" spans="28:30" x14ac:dyDescent="0.2">
      <c r="AB667" s="3"/>
      <c r="AC667" s="2"/>
      <c r="AD667" s="2"/>
    </row>
    <row r="668" spans="28:30" x14ac:dyDescent="0.2">
      <c r="AB668" s="2"/>
      <c r="AC668" s="3"/>
      <c r="AD668" s="3"/>
    </row>
    <row r="669" spans="28:30" x14ac:dyDescent="0.2">
      <c r="AB669" s="3"/>
      <c r="AC669" s="2"/>
      <c r="AD669" s="2"/>
    </row>
    <row r="670" spans="28:30" x14ac:dyDescent="0.2">
      <c r="AB670" s="2"/>
      <c r="AC670" s="3"/>
      <c r="AD670" s="3"/>
    </row>
    <row r="671" spans="28:30" x14ac:dyDescent="0.2">
      <c r="AB671" s="3"/>
      <c r="AC671" s="2"/>
      <c r="AD671" s="2"/>
    </row>
    <row r="672" spans="28:30" x14ac:dyDescent="0.2">
      <c r="AB672" s="2"/>
      <c r="AC672" s="3"/>
      <c r="AD672" s="3"/>
    </row>
    <row r="673" spans="28:30" x14ac:dyDescent="0.2">
      <c r="AB673" s="3"/>
      <c r="AC673" s="2"/>
      <c r="AD673" s="2"/>
    </row>
    <row r="674" spans="28:30" x14ac:dyDescent="0.2">
      <c r="AB674" s="2"/>
      <c r="AC674" s="3"/>
      <c r="AD674" s="3"/>
    </row>
    <row r="675" spans="28:30" x14ac:dyDescent="0.2">
      <c r="AB675" s="3"/>
      <c r="AC675" s="2"/>
      <c r="AD675" s="2"/>
    </row>
    <row r="676" spans="28:30" x14ac:dyDescent="0.2">
      <c r="AB676" s="2"/>
      <c r="AC676" s="3"/>
      <c r="AD676" s="3"/>
    </row>
    <row r="677" spans="28:30" x14ac:dyDescent="0.2">
      <c r="AB677" s="3"/>
      <c r="AC677" s="2"/>
      <c r="AD677" s="2"/>
    </row>
    <row r="678" spans="28:30" x14ac:dyDescent="0.2">
      <c r="AB678" s="2"/>
      <c r="AC678" s="3"/>
      <c r="AD678" s="3"/>
    </row>
    <row r="679" spans="28:30" x14ac:dyDescent="0.2">
      <c r="AB679" s="3"/>
      <c r="AC679" s="2"/>
      <c r="AD679" s="2"/>
    </row>
    <row r="680" spans="28:30" x14ac:dyDescent="0.2">
      <c r="AB680" s="2"/>
      <c r="AC680" s="3"/>
      <c r="AD680" s="3"/>
    </row>
    <row r="681" spans="28:30" x14ac:dyDescent="0.2">
      <c r="AB681" s="3"/>
      <c r="AC681" s="2"/>
      <c r="AD681" s="2"/>
    </row>
    <row r="682" spans="28:30" x14ac:dyDescent="0.2">
      <c r="AB682" s="2"/>
      <c r="AC682" s="3"/>
      <c r="AD682" s="3"/>
    </row>
    <row r="683" spans="28:30" x14ac:dyDescent="0.2">
      <c r="AB683" s="3"/>
      <c r="AC683" s="2"/>
      <c r="AD683" s="2"/>
    </row>
    <row r="684" spans="28:30" x14ac:dyDescent="0.2">
      <c r="AB684" s="2"/>
      <c r="AC684" s="3"/>
      <c r="AD684" s="3"/>
    </row>
    <row r="685" spans="28:30" x14ac:dyDescent="0.2">
      <c r="AB685" s="3"/>
      <c r="AC685" s="2"/>
      <c r="AD685" s="2"/>
    </row>
    <row r="686" spans="28:30" x14ac:dyDescent="0.2">
      <c r="AB686" s="2"/>
      <c r="AC686" s="3"/>
      <c r="AD686" s="3"/>
    </row>
    <row r="687" spans="28:30" x14ac:dyDescent="0.2">
      <c r="AB687" s="3"/>
      <c r="AC687" s="2"/>
      <c r="AD687" s="2"/>
    </row>
    <row r="688" spans="28:30" x14ac:dyDescent="0.2">
      <c r="AB688" s="2"/>
      <c r="AC688" s="3"/>
      <c r="AD688" s="3"/>
    </row>
    <row r="689" spans="28:30" x14ac:dyDescent="0.2">
      <c r="AB689" s="3"/>
      <c r="AC689" s="2"/>
      <c r="AD689" s="2"/>
    </row>
    <row r="690" spans="28:30" x14ac:dyDescent="0.2">
      <c r="AB690" s="2"/>
      <c r="AC690" s="3"/>
      <c r="AD690" s="3"/>
    </row>
    <row r="691" spans="28:30" x14ac:dyDescent="0.2">
      <c r="AB691" s="3"/>
      <c r="AC691" s="2"/>
      <c r="AD691" s="2"/>
    </row>
    <row r="692" spans="28:30" x14ac:dyDescent="0.2">
      <c r="AB692" s="2"/>
      <c r="AC692" s="3"/>
      <c r="AD692" s="3"/>
    </row>
    <row r="693" spans="28:30" x14ac:dyDescent="0.2">
      <c r="AB693" s="3"/>
      <c r="AC693" s="2"/>
      <c r="AD693" s="2"/>
    </row>
    <row r="694" spans="28:30" x14ac:dyDescent="0.2">
      <c r="AB694" s="2"/>
      <c r="AC694" s="3"/>
      <c r="AD694" s="3"/>
    </row>
    <row r="695" spans="28:30" x14ac:dyDescent="0.2">
      <c r="AB695" s="3"/>
      <c r="AC695" s="2"/>
      <c r="AD695" s="2"/>
    </row>
    <row r="696" spans="28:30" x14ac:dyDescent="0.2">
      <c r="AB696" s="2"/>
      <c r="AC696" s="3"/>
      <c r="AD696" s="3"/>
    </row>
    <row r="697" spans="28:30" x14ac:dyDescent="0.2">
      <c r="AB697" s="3"/>
      <c r="AC697" s="2"/>
      <c r="AD697" s="2"/>
    </row>
    <row r="698" spans="28:30" x14ac:dyDescent="0.2">
      <c r="AB698" s="2"/>
      <c r="AC698" s="3"/>
      <c r="AD698" s="3"/>
    </row>
    <row r="699" spans="28:30" x14ac:dyDescent="0.2">
      <c r="AB699" s="3"/>
      <c r="AC699" s="2"/>
      <c r="AD699" s="2"/>
    </row>
    <row r="700" spans="28:30" x14ac:dyDescent="0.2">
      <c r="AB700" s="2"/>
      <c r="AC700" s="3"/>
      <c r="AD700" s="3"/>
    </row>
    <row r="701" spans="28:30" x14ac:dyDescent="0.2">
      <c r="AB701" s="3"/>
      <c r="AC701" s="2"/>
      <c r="AD701" s="2"/>
    </row>
    <row r="702" spans="28:30" x14ac:dyDescent="0.2">
      <c r="AB702" s="2"/>
      <c r="AC702" s="3"/>
      <c r="AD702" s="3"/>
    </row>
    <row r="703" spans="28:30" x14ac:dyDescent="0.2">
      <c r="AB703" s="3"/>
      <c r="AC703" s="2"/>
      <c r="AD703" s="2"/>
    </row>
    <row r="704" spans="28:30" x14ac:dyDescent="0.2">
      <c r="AB704" s="2"/>
      <c r="AC704" s="3"/>
      <c r="AD704" s="3"/>
    </row>
    <row r="705" spans="28:30" x14ac:dyDescent="0.2">
      <c r="AB705" s="3"/>
      <c r="AC705" s="2"/>
      <c r="AD705" s="2"/>
    </row>
    <row r="706" spans="28:30" x14ac:dyDescent="0.2">
      <c r="AB706" s="2"/>
      <c r="AC706" s="3"/>
      <c r="AD706" s="3"/>
    </row>
    <row r="707" spans="28:30" x14ac:dyDescent="0.2">
      <c r="AB707" s="3"/>
      <c r="AC707" s="2"/>
      <c r="AD707" s="2"/>
    </row>
    <row r="708" spans="28:30" x14ac:dyDescent="0.2">
      <c r="AB708" s="2"/>
      <c r="AC708" s="3"/>
      <c r="AD708" s="3"/>
    </row>
    <row r="709" spans="28:30" x14ac:dyDescent="0.2">
      <c r="AB709" s="3"/>
      <c r="AC709" s="2"/>
      <c r="AD709" s="2"/>
    </row>
    <row r="710" spans="28:30" x14ac:dyDescent="0.2">
      <c r="AB710" s="2"/>
      <c r="AC710" s="3"/>
      <c r="AD710" s="3"/>
    </row>
    <row r="711" spans="28:30" x14ac:dyDescent="0.2">
      <c r="AB711" s="3"/>
      <c r="AC711" s="2"/>
      <c r="AD711" s="2"/>
    </row>
    <row r="712" spans="28:30" x14ac:dyDescent="0.2">
      <c r="AB712" s="2"/>
      <c r="AC712" s="3"/>
      <c r="AD712" s="3"/>
    </row>
    <row r="713" spans="28:30" x14ac:dyDescent="0.2">
      <c r="AB713" s="3"/>
      <c r="AC713" s="2"/>
      <c r="AD713" s="2"/>
    </row>
    <row r="714" spans="28:30" x14ac:dyDescent="0.2">
      <c r="AB714" s="2"/>
      <c r="AC714" s="3"/>
      <c r="AD714" s="3"/>
    </row>
    <row r="715" spans="28:30" x14ac:dyDescent="0.2">
      <c r="AB715" s="3"/>
      <c r="AC715" s="2"/>
      <c r="AD715" s="2"/>
    </row>
    <row r="716" spans="28:30" x14ac:dyDescent="0.2">
      <c r="AB716" s="2"/>
      <c r="AC716" s="3"/>
      <c r="AD716" s="3"/>
    </row>
    <row r="717" spans="28:30" x14ac:dyDescent="0.2">
      <c r="AB717" s="3"/>
      <c r="AC717" s="2"/>
      <c r="AD717" s="2"/>
    </row>
    <row r="718" spans="28:30" x14ac:dyDescent="0.2">
      <c r="AB718" s="2"/>
      <c r="AC718" s="3"/>
      <c r="AD718" s="3"/>
    </row>
    <row r="719" spans="28:30" x14ac:dyDescent="0.2">
      <c r="AB719" s="3"/>
      <c r="AC719" s="2"/>
      <c r="AD719" s="2"/>
    </row>
    <row r="720" spans="28:30" x14ac:dyDescent="0.2">
      <c r="AB720" s="2"/>
      <c r="AC720" s="3"/>
      <c r="AD720" s="3"/>
    </row>
    <row r="721" spans="28:30" x14ac:dyDescent="0.2">
      <c r="AB721" s="3"/>
      <c r="AC721" s="2"/>
      <c r="AD721" s="2"/>
    </row>
    <row r="722" spans="28:30" x14ac:dyDescent="0.2">
      <c r="AB722" s="2"/>
      <c r="AC722" s="3"/>
      <c r="AD722" s="3"/>
    </row>
    <row r="723" spans="28:30" x14ac:dyDescent="0.2">
      <c r="AB723" s="3"/>
      <c r="AC723" s="2"/>
      <c r="AD723" s="2"/>
    </row>
    <row r="724" spans="28:30" x14ac:dyDescent="0.2">
      <c r="AB724" s="2"/>
      <c r="AC724" s="3"/>
      <c r="AD724" s="3"/>
    </row>
    <row r="725" spans="28:30" x14ac:dyDescent="0.2">
      <c r="AB725" s="3"/>
      <c r="AC725" s="2"/>
      <c r="AD725" s="2"/>
    </row>
    <row r="726" spans="28:30" x14ac:dyDescent="0.2">
      <c r="AB726" s="2"/>
      <c r="AC726" s="3"/>
      <c r="AD726" s="3"/>
    </row>
    <row r="727" spans="28:30" x14ac:dyDescent="0.2">
      <c r="AB727" s="3"/>
      <c r="AC727" s="2"/>
      <c r="AD727" s="2"/>
    </row>
    <row r="728" spans="28:30" x14ac:dyDescent="0.2">
      <c r="AB728" s="2"/>
      <c r="AC728" s="3"/>
      <c r="AD728" s="3"/>
    </row>
    <row r="729" spans="28:30" x14ac:dyDescent="0.2">
      <c r="AB729" s="3"/>
      <c r="AC729" s="2"/>
      <c r="AD729" s="2"/>
    </row>
    <row r="730" spans="28:30" x14ac:dyDescent="0.2">
      <c r="AB730" s="2"/>
      <c r="AC730" s="3"/>
      <c r="AD730" s="3"/>
    </row>
    <row r="731" spans="28:30" x14ac:dyDescent="0.2">
      <c r="AB731" s="3"/>
      <c r="AC731" s="2"/>
      <c r="AD731" s="2"/>
    </row>
    <row r="732" spans="28:30" x14ac:dyDescent="0.2">
      <c r="AB732" s="2"/>
      <c r="AC732" s="3"/>
      <c r="AD732" s="3"/>
    </row>
    <row r="733" spans="28:30" x14ac:dyDescent="0.2">
      <c r="AB733" s="3"/>
      <c r="AC733" s="2"/>
      <c r="AD733" s="2"/>
    </row>
    <row r="734" spans="28:30" x14ac:dyDescent="0.2">
      <c r="AB734" s="2"/>
      <c r="AC734" s="3"/>
      <c r="AD734" s="3"/>
    </row>
    <row r="735" spans="28:30" x14ac:dyDescent="0.2">
      <c r="AB735" s="3"/>
      <c r="AC735" s="2"/>
      <c r="AD735" s="2"/>
    </row>
    <row r="736" spans="28:30" x14ac:dyDescent="0.2">
      <c r="AB736" s="2"/>
      <c r="AC736" s="3"/>
      <c r="AD736" s="3"/>
    </row>
    <row r="737" spans="28:30" x14ac:dyDescent="0.2">
      <c r="AB737" s="3"/>
      <c r="AC737" s="2"/>
      <c r="AD737" s="2"/>
    </row>
    <row r="738" spans="28:30" x14ac:dyDescent="0.2">
      <c r="AB738" s="2"/>
      <c r="AC738" s="3"/>
      <c r="AD738" s="3"/>
    </row>
    <row r="739" spans="28:30" x14ac:dyDescent="0.2">
      <c r="AB739" s="3"/>
      <c r="AC739" s="2"/>
      <c r="AD739" s="2"/>
    </row>
    <row r="740" spans="28:30" x14ac:dyDescent="0.2">
      <c r="AB740" s="2"/>
      <c r="AC740" s="3"/>
      <c r="AD740" s="3"/>
    </row>
    <row r="741" spans="28:30" x14ac:dyDescent="0.2">
      <c r="AB741" s="3"/>
      <c r="AC741" s="2"/>
      <c r="AD741" s="2"/>
    </row>
    <row r="742" spans="28:30" x14ac:dyDescent="0.2">
      <c r="AB742" s="2"/>
      <c r="AC742" s="3"/>
      <c r="AD742" s="3"/>
    </row>
    <row r="743" spans="28:30" x14ac:dyDescent="0.2">
      <c r="AB743" s="3"/>
      <c r="AC743" s="2"/>
      <c r="AD743" s="2"/>
    </row>
    <row r="744" spans="28:30" x14ac:dyDescent="0.2">
      <c r="AB744" s="2"/>
      <c r="AC744" s="3"/>
      <c r="AD744" s="3"/>
    </row>
    <row r="745" spans="28:30" x14ac:dyDescent="0.2">
      <c r="AB745" s="3"/>
      <c r="AC745" s="2"/>
      <c r="AD745" s="2"/>
    </row>
    <row r="746" spans="28:30" x14ac:dyDescent="0.2">
      <c r="AB746" s="2"/>
      <c r="AC746" s="3"/>
      <c r="AD746" s="3"/>
    </row>
    <row r="747" spans="28:30" x14ac:dyDescent="0.2">
      <c r="AB747" s="3"/>
      <c r="AC747" s="2"/>
      <c r="AD747" s="2"/>
    </row>
    <row r="748" spans="28:30" x14ac:dyDescent="0.2">
      <c r="AB748" s="2"/>
      <c r="AC748" s="3"/>
      <c r="AD748" s="3"/>
    </row>
    <row r="749" spans="28:30" x14ac:dyDescent="0.2">
      <c r="AB749" s="3"/>
      <c r="AC749" s="2"/>
      <c r="AD749" s="2"/>
    </row>
    <row r="750" spans="28:30" x14ac:dyDescent="0.2">
      <c r="AB750" s="2"/>
      <c r="AC750" s="3"/>
      <c r="AD750" s="3"/>
    </row>
    <row r="751" spans="28:30" x14ac:dyDescent="0.2">
      <c r="AB751" s="3"/>
      <c r="AC751" s="2"/>
      <c r="AD751" s="2"/>
    </row>
    <row r="752" spans="28:30" x14ac:dyDescent="0.2">
      <c r="AB752" s="2"/>
      <c r="AC752" s="3"/>
      <c r="AD752" s="3"/>
    </row>
    <row r="753" spans="28:30" x14ac:dyDescent="0.2">
      <c r="AB753" s="3"/>
      <c r="AC753" s="2"/>
      <c r="AD753" s="2"/>
    </row>
    <row r="754" spans="28:30" x14ac:dyDescent="0.2">
      <c r="AB754" s="2"/>
      <c r="AC754" s="3"/>
      <c r="AD754" s="3"/>
    </row>
    <row r="755" spans="28:30" x14ac:dyDescent="0.2">
      <c r="AB755" s="3"/>
      <c r="AC755" s="2"/>
      <c r="AD755" s="2"/>
    </row>
    <row r="756" spans="28:30" x14ac:dyDescent="0.2">
      <c r="AB756" s="2"/>
      <c r="AC756" s="3"/>
      <c r="AD756" s="3"/>
    </row>
    <row r="757" spans="28:30" x14ac:dyDescent="0.2">
      <c r="AB757" s="3"/>
      <c r="AC757" s="2"/>
      <c r="AD757" s="2"/>
    </row>
    <row r="758" spans="28:30" x14ac:dyDescent="0.2">
      <c r="AB758" s="2"/>
      <c r="AC758" s="3"/>
      <c r="AD758" s="3"/>
    </row>
    <row r="759" spans="28:30" x14ac:dyDescent="0.2">
      <c r="AB759" s="3"/>
      <c r="AC759" s="2"/>
      <c r="AD759" s="2"/>
    </row>
    <row r="760" spans="28:30" x14ac:dyDescent="0.2">
      <c r="AB760" s="2"/>
      <c r="AC760" s="3"/>
      <c r="AD760" s="3"/>
    </row>
    <row r="761" spans="28:30" x14ac:dyDescent="0.2">
      <c r="AB761" s="3"/>
      <c r="AC761" s="2"/>
      <c r="AD761" s="2"/>
    </row>
    <row r="762" spans="28:30" x14ac:dyDescent="0.2">
      <c r="AB762" s="2"/>
      <c r="AC762" s="3"/>
      <c r="AD762" s="3"/>
    </row>
    <row r="763" spans="28:30" x14ac:dyDescent="0.2">
      <c r="AB763" s="3"/>
      <c r="AC763" s="2"/>
      <c r="AD763" s="2"/>
    </row>
    <row r="764" spans="28:30" x14ac:dyDescent="0.2">
      <c r="AB764" s="2"/>
      <c r="AC764" s="3"/>
      <c r="AD764" s="3"/>
    </row>
    <row r="765" spans="28:30" x14ac:dyDescent="0.2">
      <c r="AB765" s="3"/>
      <c r="AC765" s="2"/>
      <c r="AD765" s="2"/>
    </row>
    <row r="766" spans="28:30" x14ac:dyDescent="0.2">
      <c r="AB766" s="2"/>
      <c r="AC766" s="3"/>
      <c r="AD766" s="3"/>
    </row>
    <row r="767" spans="28:30" x14ac:dyDescent="0.2">
      <c r="AB767" s="3"/>
      <c r="AC767" s="2"/>
      <c r="AD767" s="2"/>
    </row>
    <row r="768" spans="28:30" x14ac:dyDescent="0.2">
      <c r="AB768" s="2"/>
      <c r="AC768" s="3"/>
      <c r="AD768" s="3"/>
    </row>
    <row r="769" spans="28:30" x14ac:dyDescent="0.2">
      <c r="AB769" s="3"/>
      <c r="AC769" s="2"/>
      <c r="AD769" s="2"/>
    </row>
    <row r="770" spans="28:30" x14ac:dyDescent="0.2">
      <c r="AB770" s="2"/>
      <c r="AC770" s="3"/>
      <c r="AD770" s="3"/>
    </row>
    <row r="771" spans="28:30" x14ac:dyDescent="0.2">
      <c r="AB771" s="3"/>
      <c r="AC771" s="2"/>
      <c r="AD771" s="2"/>
    </row>
    <row r="772" spans="28:30" x14ac:dyDescent="0.2">
      <c r="AB772" s="2"/>
      <c r="AC772" s="3"/>
      <c r="AD772" s="3"/>
    </row>
    <row r="773" spans="28:30" x14ac:dyDescent="0.2">
      <c r="AB773" s="3"/>
      <c r="AC773" s="2"/>
      <c r="AD773" s="2"/>
    </row>
    <row r="774" spans="28:30" x14ac:dyDescent="0.2">
      <c r="AB774" s="2"/>
      <c r="AC774" s="3"/>
      <c r="AD774" s="3"/>
    </row>
    <row r="775" spans="28:30" x14ac:dyDescent="0.2">
      <c r="AB775" s="3"/>
      <c r="AC775" s="2"/>
      <c r="AD775" s="2"/>
    </row>
    <row r="776" spans="28:30" x14ac:dyDescent="0.2">
      <c r="AB776" s="2"/>
      <c r="AC776" s="3"/>
      <c r="AD776" s="3"/>
    </row>
    <row r="777" spans="28:30" x14ac:dyDescent="0.2">
      <c r="AB777" s="3"/>
      <c r="AC777" s="2"/>
      <c r="AD777" s="2"/>
    </row>
    <row r="778" spans="28:30" x14ac:dyDescent="0.2">
      <c r="AB778" s="2"/>
      <c r="AC778" s="3"/>
      <c r="AD778" s="3"/>
    </row>
    <row r="779" spans="28:30" x14ac:dyDescent="0.2">
      <c r="AB779" s="3"/>
      <c r="AC779" s="2"/>
      <c r="AD779" s="2"/>
    </row>
    <row r="780" spans="28:30" x14ac:dyDescent="0.2">
      <c r="AB780" s="2"/>
      <c r="AC780" s="3"/>
      <c r="AD780" s="3"/>
    </row>
    <row r="781" spans="28:30" x14ac:dyDescent="0.2">
      <c r="AB781" s="3"/>
      <c r="AC781" s="2"/>
      <c r="AD781" s="2"/>
    </row>
    <row r="782" spans="28:30" x14ac:dyDescent="0.2">
      <c r="AB782" s="2"/>
      <c r="AC782" s="3"/>
      <c r="AD782" s="3"/>
    </row>
    <row r="783" spans="28:30" x14ac:dyDescent="0.2">
      <c r="AB783" s="3"/>
      <c r="AC783" s="2"/>
      <c r="AD783" s="2"/>
    </row>
    <row r="784" spans="28:30" x14ac:dyDescent="0.2">
      <c r="AB784" s="2"/>
      <c r="AC784" s="3"/>
      <c r="AD784" s="3"/>
    </row>
    <row r="785" spans="28:30" x14ac:dyDescent="0.2">
      <c r="AB785" s="3"/>
      <c r="AC785" s="2"/>
      <c r="AD785" s="2"/>
    </row>
    <row r="786" spans="28:30" x14ac:dyDescent="0.2">
      <c r="AB786" s="2"/>
      <c r="AC786" s="3"/>
      <c r="AD786" s="3"/>
    </row>
    <row r="787" spans="28:30" x14ac:dyDescent="0.2">
      <c r="AB787" s="3"/>
      <c r="AC787" s="2"/>
      <c r="AD787" s="2"/>
    </row>
    <row r="788" spans="28:30" x14ac:dyDescent="0.2">
      <c r="AB788" s="2"/>
      <c r="AC788" s="3"/>
      <c r="AD788" s="3"/>
    </row>
    <row r="789" spans="28:30" x14ac:dyDescent="0.2">
      <c r="AB789" s="3"/>
      <c r="AC789" s="2"/>
      <c r="AD789" s="2"/>
    </row>
    <row r="790" spans="28:30" x14ac:dyDescent="0.2">
      <c r="AB790" s="2"/>
      <c r="AC790" s="3"/>
      <c r="AD790" s="3"/>
    </row>
    <row r="791" spans="28:30" x14ac:dyDescent="0.2">
      <c r="AB791" s="3"/>
      <c r="AC791" s="2"/>
      <c r="AD791" s="2"/>
    </row>
    <row r="792" spans="28:30" x14ac:dyDescent="0.2">
      <c r="AB792" s="2"/>
      <c r="AC792" s="3"/>
      <c r="AD792" s="3"/>
    </row>
    <row r="793" spans="28:30" x14ac:dyDescent="0.2">
      <c r="AB793" s="3"/>
      <c r="AC793" s="2"/>
      <c r="AD793" s="2"/>
    </row>
    <row r="794" spans="28:30" x14ac:dyDescent="0.2">
      <c r="AB794" s="2"/>
      <c r="AC794" s="3"/>
      <c r="AD794" s="3"/>
    </row>
    <row r="795" spans="28:30" x14ac:dyDescent="0.2">
      <c r="AB795" s="3"/>
      <c r="AC795" s="2"/>
      <c r="AD795" s="2"/>
    </row>
    <row r="796" spans="28:30" x14ac:dyDescent="0.2">
      <c r="AB796" s="2"/>
      <c r="AC796" s="3"/>
      <c r="AD796" s="3"/>
    </row>
    <row r="797" spans="28:30" x14ac:dyDescent="0.2">
      <c r="AB797" s="3"/>
      <c r="AC797" s="2"/>
      <c r="AD797" s="2"/>
    </row>
    <row r="798" spans="28:30" x14ac:dyDescent="0.2">
      <c r="AB798" s="2"/>
      <c r="AC798" s="3"/>
      <c r="AD798" s="3"/>
    </row>
    <row r="799" spans="28:30" x14ac:dyDescent="0.2">
      <c r="AB799" s="3"/>
      <c r="AC799" s="2"/>
      <c r="AD799" s="2"/>
    </row>
    <row r="800" spans="28:30" x14ac:dyDescent="0.2">
      <c r="AB800" s="2"/>
      <c r="AC800" s="3"/>
      <c r="AD800" s="3"/>
    </row>
    <row r="801" spans="28:30" x14ac:dyDescent="0.2">
      <c r="AB801" s="3"/>
      <c r="AC801" s="2"/>
      <c r="AD801" s="2"/>
    </row>
    <row r="802" spans="28:30" x14ac:dyDescent="0.2">
      <c r="AB802" s="2"/>
      <c r="AC802" s="3"/>
      <c r="AD802" s="3"/>
    </row>
    <row r="803" spans="28:30" x14ac:dyDescent="0.2">
      <c r="AB803" s="3"/>
      <c r="AC803" s="2"/>
      <c r="AD803" s="2"/>
    </row>
    <row r="804" spans="28:30" x14ac:dyDescent="0.2">
      <c r="AB804" s="2"/>
      <c r="AC804" s="3"/>
      <c r="AD804" s="3"/>
    </row>
    <row r="805" spans="28:30" x14ac:dyDescent="0.2">
      <c r="AB805" s="3"/>
      <c r="AC805" s="2"/>
      <c r="AD805" s="2"/>
    </row>
    <row r="806" spans="28:30" x14ac:dyDescent="0.2">
      <c r="AB806" s="2"/>
      <c r="AC806" s="3"/>
      <c r="AD806" s="3"/>
    </row>
    <row r="807" spans="28:30" x14ac:dyDescent="0.2">
      <c r="AB807" s="3"/>
      <c r="AC807" s="2"/>
      <c r="AD807" s="2"/>
    </row>
    <row r="808" spans="28:30" x14ac:dyDescent="0.2">
      <c r="AB808" s="2"/>
      <c r="AC808" s="3"/>
      <c r="AD808" s="3"/>
    </row>
    <row r="809" spans="28:30" x14ac:dyDescent="0.2">
      <c r="AB809" s="3"/>
      <c r="AC809" s="2"/>
      <c r="AD809" s="2"/>
    </row>
    <row r="810" spans="28:30" x14ac:dyDescent="0.2">
      <c r="AB810" s="2"/>
      <c r="AC810" s="3"/>
      <c r="AD810" s="3"/>
    </row>
    <row r="811" spans="28:30" x14ac:dyDescent="0.2">
      <c r="AB811" s="3"/>
      <c r="AC811" s="2"/>
      <c r="AD811" s="2"/>
    </row>
    <row r="812" spans="28:30" x14ac:dyDescent="0.2">
      <c r="AB812" s="2"/>
      <c r="AC812" s="3"/>
      <c r="AD812" s="3"/>
    </row>
    <row r="813" spans="28:30" x14ac:dyDescent="0.2">
      <c r="AB813" s="3"/>
      <c r="AC813" s="2"/>
      <c r="AD813" s="2"/>
    </row>
    <row r="814" spans="28:30" x14ac:dyDescent="0.2">
      <c r="AB814" s="2"/>
      <c r="AC814" s="3"/>
      <c r="AD814" s="3"/>
    </row>
    <row r="815" spans="28:30" x14ac:dyDescent="0.2">
      <c r="AB815" s="3"/>
      <c r="AC815" s="2"/>
      <c r="AD815" s="2"/>
    </row>
    <row r="816" spans="28:30" x14ac:dyDescent="0.2">
      <c r="AB816" s="2"/>
      <c r="AC816" s="3"/>
      <c r="AD816" s="3"/>
    </row>
    <row r="817" spans="28:30" x14ac:dyDescent="0.2">
      <c r="AB817" s="3"/>
      <c r="AC817" s="2"/>
      <c r="AD817" s="2"/>
    </row>
    <row r="818" spans="28:30" x14ac:dyDescent="0.2">
      <c r="AB818" s="2"/>
      <c r="AC818" s="3"/>
      <c r="AD818" s="3"/>
    </row>
    <row r="819" spans="28:30" x14ac:dyDescent="0.2">
      <c r="AB819" s="3"/>
      <c r="AC819" s="2"/>
      <c r="AD819" s="2"/>
    </row>
    <row r="820" spans="28:30" x14ac:dyDescent="0.2">
      <c r="AB820" s="2"/>
      <c r="AC820" s="3"/>
      <c r="AD820" s="3"/>
    </row>
    <row r="821" spans="28:30" x14ac:dyDescent="0.2">
      <c r="AB821" s="3"/>
      <c r="AC821" s="2"/>
      <c r="AD821" s="2"/>
    </row>
    <row r="822" spans="28:30" x14ac:dyDescent="0.2">
      <c r="AB822" s="2"/>
      <c r="AC822" s="3"/>
      <c r="AD822" s="3"/>
    </row>
    <row r="823" spans="28:30" x14ac:dyDescent="0.2">
      <c r="AB823" s="3"/>
      <c r="AC823" s="2"/>
      <c r="AD823" s="2"/>
    </row>
    <row r="824" spans="28:30" x14ac:dyDescent="0.2">
      <c r="AB824" s="2"/>
      <c r="AC824" s="3"/>
      <c r="AD824" s="3"/>
    </row>
    <row r="825" spans="28:30" x14ac:dyDescent="0.2">
      <c r="AB825" s="3"/>
      <c r="AC825" s="2"/>
      <c r="AD825" s="2"/>
    </row>
    <row r="826" spans="28:30" x14ac:dyDescent="0.2">
      <c r="AB826" s="2"/>
      <c r="AC826" s="3"/>
      <c r="AD826" s="3"/>
    </row>
    <row r="827" spans="28:30" x14ac:dyDescent="0.2">
      <c r="AB827" s="3"/>
      <c r="AC827" s="2"/>
      <c r="AD827" s="2"/>
    </row>
    <row r="828" spans="28:30" x14ac:dyDescent="0.2">
      <c r="AB828" s="2"/>
      <c r="AC828" s="3"/>
      <c r="AD828" s="3"/>
    </row>
    <row r="829" spans="28:30" x14ac:dyDescent="0.2">
      <c r="AB829" s="3"/>
      <c r="AC829" s="2"/>
      <c r="AD829" s="2"/>
    </row>
    <row r="830" spans="28:30" x14ac:dyDescent="0.2">
      <c r="AB830" s="2"/>
      <c r="AC830" s="3"/>
      <c r="AD830" s="3"/>
    </row>
    <row r="831" spans="28:30" x14ac:dyDescent="0.2">
      <c r="AB831" s="3"/>
      <c r="AC831" s="2"/>
      <c r="AD831" s="2"/>
    </row>
    <row r="832" spans="28:30" x14ac:dyDescent="0.2">
      <c r="AB832" s="2"/>
      <c r="AC832" s="3"/>
      <c r="AD832" s="3"/>
    </row>
    <row r="833" spans="28:30" x14ac:dyDescent="0.2">
      <c r="AB833" s="3"/>
      <c r="AC833" s="2"/>
      <c r="AD833" s="2"/>
    </row>
    <row r="834" spans="28:30" x14ac:dyDescent="0.2">
      <c r="AB834" s="2"/>
      <c r="AC834" s="3"/>
      <c r="AD834" s="3"/>
    </row>
    <row r="835" spans="28:30" x14ac:dyDescent="0.2">
      <c r="AB835" s="3"/>
      <c r="AC835" s="2"/>
      <c r="AD835" s="2"/>
    </row>
    <row r="836" spans="28:30" x14ac:dyDescent="0.2">
      <c r="AB836" s="2"/>
      <c r="AC836" s="3"/>
      <c r="AD836" s="3"/>
    </row>
    <row r="837" spans="28:30" x14ac:dyDescent="0.2">
      <c r="AB837" s="3"/>
      <c r="AC837" s="2"/>
      <c r="AD837" s="2"/>
    </row>
    <row r="838" spans="28:30" x14ac:dyDescent="0.2">
      <c r="AB838" s="2"/>
      <c r="AC838" s="3"/>
      <c r="AD838" s="3"/>
    </row>
    <row r="839" spans="28:30" x14ac:dyDescent="0.2">
      <c r="AB839" s="3"/>
      <c r="AC839" s="2"/>
      <c r="AD839" s="2"/>
    </row>
    <row r="840" spans="28:30" x14ac:dyDescent="0.2">
      <c r="AB840" s="2"/>
      <c r="AC840" s="3"/>
      <c r="AD840" s="3"/>
    </row>
    <row r="841" spans="28:30" x14ac:dyDescent="0.2">
      <c r="AB841" s="3"/>
      <c r="AC841" s="2"/>
      <c r="AD841" s="2"/>
    </row>
    <row r="842" spans="28:30" x14ac:dyDescent="0.2">
      <c r="AB842" s="2"/>
      <c r="AC842" s="3"/>
      <c r="AD842" s="3"/>
    </row>
    <row r="843" spans="28:30" x14ac:dyDescent="0.2">
      <c r="AB843" s="3"/>
      <c r="AC843" s="2"/>
      <c r="AD843" s="2"/>
    </row>
    <row r="844" spans="28:30" x14ac:dyDescent="0.2">
      <c r="AB844" s="2"/>
      <c r="AC844" s="3"/>
      <c r="AD844" s="3"/>
    </row>
    <row r="845" spans="28:30" x14ac:dyDescent="0.2">
      <c r="AB845" s="3"/>
      <c r="AC845" s="2"/>
      <c r="AD845" s="2"/>
    </row>
    <row r="846" spans="28:30" x14ac:dyDescent="0.2">
      <c r="AB846" s="2"/>
      <c r="AC846" s="3"/>
      <c r="AD846" s="3"/>
    </row>
    <row r="847" spans="28:30" x14ac:dyDescent="0.2">
      <c r="AB847" s="3"/>
      <c r="AC847" s="2"/>
      <c r="AD847" s="2"/>
    </row>
    <row r="848" spans="28:30" x14ac:dyDescent="0.2">
      <c r="AB848" s="2"/>
      <c r="AC848" s="3"/>
      <c r="AD848" s="3"/>
    </row>
    <row r="849" spans="28:30" x14ac:dyDescent="0.2">
      <c r="AB849" s="3"/>
      <c r="AC849" s="2"/>
      <c r="AD849" s="2"/>
    </row>
    <row r="850" spans="28:30" x14ac:dyDescent="0.2">
      <c r="AB850" s="2"/>
      <c r="AC850" s="3"/>
      <c r="AD850" s="3"/>
    </row>
    <row r="851" spans="28:30" x14ac:dyDescent="0.2">
      <c r="AB851" s="3"/>
      <c r="AC851" s="2"/>
      <c r="AD851" s="2"/>
    </row>
    <row r="852" spans="28:30" x14ac:dyDescent="0.2">
      <c r="AB852" s="2"/>
      <c r="AC852" s="3"/>
      <c r="AD852" s="3"/>
    </row>
    <row r="853" spans="28:30" x14ac:dyDescent="0.2">
      <c r="AB853" s="3"/>
      <c r="AC853" s="2"/>
      <c r="AD853" s="2"/>
    </row>
    <row r="854" spans="28:30" x14ac:dyDescent="0.2">
      <c r="AB854" s="2"/>
      <c r="AC854" s="3"/>
      <c r="AD854" s="3"/>
    </row>
    <row r="855" spans="28:30" x14ac:dyDescent="0.2">
      <c r="AB855" s="3"/>
      <c r="AC855" s="2"/>
      <c r="AD855" s="2"/>
    </row>
    <row r="856" spans="28:30" x14ac:dyDescent="0.2">
      <c r="AB856" s="2"/>
      <c r="AC856" s="3"/>
      <c r="AD856" s="3"/>
    </row>
    <row r="857" spans="28:30" x14ac:dyDescent="0.2">
      <c r="AB857" s="3"/>
      <c r="AC857" s="2"/>
      <c r="AD857" s="2"/>
    </row>
    <row r="858" spans="28:30" x14ac:dyDescent="0.2">
      <c r="AB858" s="2"/>
      <c r="AC858" s="3"/>
      <c r="AD858" s="3"/>
    </row>
    <row r="859" spans="28:30" x14ac:dyDescent="0.2">
      <c r="AB859" s="3"/>
      <c r="AC859" s="2"/>
      <c r="AD859" s="2"/>
    </row>
    <row r="860" spans="28:30" x14ac:dyDescent="0.2">
      <c r="AB860" s="2"/>
      <c r="AC860" s="3"/>
      <c r="AD860" s="3"/>
    </row>
    <row r="861" spans="28:30" x14ac:dyDescent="0.2">
      <c r="AB861" s="3"/>
      <c r="AC861" s="2"/>
      <c r="AD861" s="2"/>
    </row>
    <row r="862" spans="28:30" x14ac:dyDescent="0.2">
      <c r="AB862" s="2"/>
      <c r="AC862" s="3"/>
      <c r="AD862" s="3"/>
    </row>
    <row r="863" spans="28:30" x14ac:dyDescent="0.2">
      <c r="AB863" s="3"/>
      <c r="AC863" s="2"/>
      <c r="AD863" s="2"/>
    </row>
    <row r="864" spans="28:30" x14ac:dyDescent="0.2">
      <c r="AB864" s="2"/>
      <c r="AC864" s="3"/>
      <c r="AD864" s="3"/>
    </row>
    <row r="865" spans="28:30" x14ac:dyDescent="0.2">
      <c r="AB865" s="3"/>
      <c r="AC865" s="2"/>
      <c r="AD865" s="2"/>
    </row>
    <row r="866" spans="28:30" x14ac:dyDescent="0.2">
      <c r="AB866" s="2"/>
      <c r="AC866" s="3"/>
      <c r="AD866" s="3"/>
    </row>
    <row r="867" spans="28:30" x14ac:dyDescent="0.2">
      <c r="AB867" s="3"/>
      <c r="AC867" s="2"/>
      <c r="AD867" s="2"/>
    </row>
    <row r="868" spans="28:30" x14ac:dyDescent="0.2">
      <c r="AB868" s="2"/>
      <c r="AC868" s="3"/>
      <c r="AD868" s="3"/>
    </row>
    <row r="869" spans="28:30" x14ac:dyDescent="0.2">
      <c r="AB869" s="3"/>
      <c r="AC869" s="2"/>
      <c r="AD869" s="2"/>
    </row>
    <row r="870" spans="28:30" x14ac:dyDescent="0.2">
      <c r="AB870" s="2"/>
      <c r="AC870" s="3"/>
      <c r="AD870" s="3"/>
    </row>
    <row r="871" spans="28:30" x14ac:dyDescent="0.2">
      <c r="AB871" s="3"/>
      <c r="AC871" s="2"/>
      <c r="AD871" s="2"/>
    </row>
    <row r="872" spans="28:30" x14ac:dyDescent="0.2">
      <c r="AB872" s="2"/>
      <c r="AC872" s="3"/>
      <c r="AD872" s="3"/>
    </row>
    <row r="873" spans="28:30" x14ac:dyDescent="0.2">
      <c r="AB873" s="3"/>
      <c r="AC873" s="2"/>
      <c r="AD873" s="2"/>
    </row>
    <row r="874" spans="28:30" x14ac:dyDescent="0.2">
      <c r="AB874" s="2"/>
      <c r="AC874" s="3"/>
      <c r="AD874" s="3"/>
    </row>
    <row r="875" spans="28:30" x14ac:dyDescent="0.2">
      <c r="AB875" s="3"/>
      <c r="AC875" s="2"/>
      <c r="AD875" s="2"/>
    </row>
    <row r="876" spans="28:30" x14ac:dyDescent="0.2">
      <c r="AB876" s="2"/>
      <c r="AC876" s="3"/>
      <c r="AD876" s="3"/>
    </row>
    <row r="877" spans="28:30" x14ac:dyDescent="0.2">
      <c r="AB877" s="3"/>
      <c r="AC877" s="2"/>
      <c r="AD877" s="2"/>
    </row>
    <row r="878" spans="28:30" x14ac:dyDescent="0.2">
      <c r="AB878" s="2"/>
      <c r="AC878" s="3"/>
      <c r="AD878" s="3"/>
    </row>
    <row r="879" spans="28:30" x14ac:dyDescent="0.2">
      <c r="AB879" s="3"/>
      <c r="AC879" s="2"/>
      <c r="AD879" s="2"/>
    </row>
    <row r="880" spans="28:30" x14ac:dyDescent="0.2">
      <c r="AB880" s="2"/>
      <c r="AC880" s="3"/>
      <c r="AD880" s="3"/>
    </row>
    <row r="881" spans="28:30" x14ac:dyDescent="0.2">
      <c r="AB881" s="3"/>
      <c r="AC881" s="2"/>
      <c r="AD881" s="2"/>
    </row>
    <row r="882" spans="28:30" x14ac:dyDescent="0.2">
      <c r="AB882" s="2"/>
      <c r="AC882" s="3"/>
      <c r="AD882" s="3"/>
    </row>
    <row r="883" spans="28:30" x14ac:dyDescent="0.2">
      <c r="AB883" s="3"/>
      <c r="AC883" s="2"/>
      <c r="AD883" s="2"/>
    </row>
    <row r="884" spans="28:30" x14ac:dyDescent="0.2">
      <c r="AB884" s="2"/>
      <c r="AC884" s="3"/>
      <c r="AD884" s="3"/>
    </row>
    <row r="885" spans="28:30" x14ac:dyDescent="0.2">
      <c r="AB885" s="3"/>
      <c r="AC885" s="2"/>
      <c r="AD885" s="2"/>
    </row>
    <row r="886" spans="28:30" x14ac:dyDescent="0.2">
      <c r="AB886" s="2"/>
      <c r="AC886" s="3"/>
      <c r="AD886" s="3"/>
    </row>
    <row r="887" spans="28:30" x14ac:dyDescent="0.2">
      <c r="AB887" s="3"/>
      <c r="AC887" s="2"/>
      <c r="AD887" s="2"/>
    </row>
    <row r="888" spans="28:30" x14ac:dyDescent="0.2">
      <c r="AB888" s="2"/>
      <c r="AC888" s="3"/>
      <c r="AD888" s="3"/>
    </row>
    <row r="889" spans="28:30" x14ac:dyDescent="0.2">
      <c r="AB889" s="3"/>
      <c r="AC889" s="2"/>
      <c r="AD889" s="2"/>
    </row>
    <row r="890" spans="28:30" x14ac:dyDescent="0.2">
      <c r="AB890" s="2"/>
      <c r="AC890" s="3"/>
      <c r="AD890" s="3"/>
    </row>
    <row r="891" spans="28:30" x14ac:dyDescent="0.2">
      <c r="AB891" s="3"/>
      <c r="AC891" s="2"/>
      <c r="AD891" s="2"/>
    </row>
    <row r="892" spans="28:30" x14ac:dyDescent="0.2">
      <c r="AB892" s="2"/>
      <c r="AC892" s="3"/>
      <c r="AD892" s="3"/>
    </row>
    <row r="893" spans="28:30" x14ac:dyDescent="0.2">
      <c r="AB893" s="3"/>
      <c r="AC893" s="2"/>
      <c r="AD893" s="2"/>
    </row>
    <row r="894" spans="28:30" x14ac:dyDescent="0.2">
      <c r="AB894" s="2"/>
      <c r="AC894" s="3"/>
      <c r="AD894" s="3"/>
    </row>
    <row r="895" spans="28:30" x14ac:dyDescent="0.2">
      <c r="AB895" s="3"/>
      <c r="AC895" s="2"/>
      <c r="AD895" s="2"/>
    </row>
    <row r="896" spans="28:30" x14ac:dyDescent="0.2">
      <c r="AB896" s="2"/>
      <c r="AC896" s="3"/>
      <c r="AD896" s="3"/>
    </row>
    <row r="897" spans="28:30" x14ac:dyDescent="0.2">
      <c r="AB897" s="3"/>
      <c r="AC897" s="2"/>
      <c r="AD897" s="2"/>
    </row>
    <row r="898" spans="28:30" x14ac:dyDescent="0.2">
      <c r="AB898" s="2"/>
      <c r="AC898" s="3"/>
      <c r="AD898" s="3"/>
    </row>
    <row r="899" spans="28:30" x14ac:dyDescent="0.2">
      <c r="AB899" s="3"/>
      <c r="AC899" s="2"/>
      <c r="AD899" s="2"/>
    </row>
    <row r="900" spans="28:30" x14ac:dyDescent="0.2">
      <c r="AB900" s="2"/>
      <c r="AC900" s="3"/>
      <c r="AD900" s="3"/>
    </row>
    <row r="901" spans="28:30" x14ac:dyDescent="0.2">
      <c r="AB901" s="3"/>
      <c r="AC901" s="2"/>
      <c r="AD901" s="2"/>
    </row>
    <row r="902" spans="28:30" x14ac:dyDescent="0.2">
      <c r="AB902" s="2"/>
      <c r="AC902" s="3"/>
      <c r="AD902" s="3"/>
    </row>
    <row r="903" spans="28:30" x14ac:dyDescent="0.2">
      <c r="AB903" s="3"/>
      <c r="AC903" s="2"/>
      <c r="AD903" s="2"/>
    </row>
    <row r="904" spans="28:30" x14ac:dyDescent="0.2">
      <c r="AB904" s="2"/>
      <c r="AC904" s="3"/>
      <c r="AD904" s="3"/>
    </row>
    <row r="905" spans="28:30" x14ac:dyDescent="0.2">
      <c r="AB905" s="3"/>
      <c r="AC905" s="2"/>
      <c r="AD905" s="2"/>
    </row>
    <row r="906" spans="28:30" x14ac:dyDescent="0.2">
      <c r="AB906" s="2"/>
      <c r="AC906" s="3"/>
      <c r="AD906" s="3"/>
    </row>
    <row r="907" spans="28:30" x14ac:dyDescent="0.2">
      <c r="AB907" s="3"/>
      <c r="AC907" s="2"/>
      <c r="AD907" s="2"/>
    </row>
    <row r="908" spans="28:30" x14ac:dyDescent="0.2">
      <c r="AB908" s="2"/>
      <c r="AC908" s="3"/>
      <c r="AD908" s="3"/>
    </row>
    <row r="909" spans="28:30" x14ac:dyDescent="0.2">
      <c r="AB909" s="3"/>
      <c r="AC909" s="2"/>
      <c r="AD909" s="2"/>
    </row>
    <row r="910" spans="28:30" x14ac:dyDescent="0.2">
      <c r="AB910" s="2"/>
      <c r="AC910" s="3"/>
      <c r="AD910" s="3"/>
    </row>
    <row r="911" spans="28:30" x14ac:dyDescent="0.2">
      <c r="AB911" s="3"/>
      <c r="AC911" s="2"/>
      <c r="AD911" s="2"/>
    </row>
    <row r="912" spans="28:30" x14ac:dyDescent="0.2">
      <c r="AB912" s="2"/>
      <c r="AC912" s="3"/>
      <c r="AD912" s="3"/>
    </row>
    <row r="913" spans="28:30" x14ac:dyDescent="0.2">
      <c r="AB913" s="3"/>
      <c r="AC913" s="2"/>
      <c r="AD913" s="2"/>
    </row>
    <row r="914" spans="28:30" x14ac:dyDescent="0.2">
      <c r="AB914" s="2"/>
      <c r="AC914" s="3"/>
      <c r="AD914" s="3"/>
    </row>
    <row r="915" spans="28:30" x14ac:dyDescent="0.2">
      <c r="AB915" s="3"/>
      <c r="AC915" s="2"/>
      <c r="AD915" s="2"/>
    </row>
    <row r="916" spans="28:30" x14ac:dyDescent="0.2">
      <c r="AB916" s="2"/>
      <c r="AC916" s="3"/>
      <c r="AD916" s="3"/>
    </row>
    <row r="917" spans="28:30" x14ac:dyDescent="0.2">
      <c r="AB917" s="3"/>
      <c r="AC917" s="2"/>
      <c r="AD917" s="2"/>
    </row>
    <row r="918" spans="28:30" x14ac:dyDescent="0.2">
      <c r="AB918" s="2"/>
      <c r="AC918" s="3"/>
      <c r="AD918" s="3"/>
    </row>
    <row r="919" spans="28:30" x14ac:dyDescent="0.2">
      <c r="AB919" s="3"/>
      <c r="AC919" s="2"/>
      <c r="AD919" s="2"/>
    </row>
    <row r="920" spans="28:30" x14ac:dyDescent="0.2">
      <c r="AB920" s="2"/>
      <c r="AC920" s="3"/>
      <c r="AD920" s="3"/>
    </row>
    <row r="921" spans="28:30" x14ac:dyDescent="0.2">
      <c r="AB921" s="3"/>
      <c r="AC921" s="2"/>
      <c r="AD921" s="2"/>
    </row>
    <row r="922" spans="28:30" x14ac:dyDescent="0.2">
      <c r="AB922" s="2"/>
      <c r="AC922" s="3"/>
      <c r="AD922" s="3"/>
    </row>
    <row r="923" spans="28:30" x14ac:dyDescent="0.2">
      <c r="AB923" s="3"/>
      <c r="AC923" s="2"/>
      <c r="AD923" s="2"/>
    </row>
    <row r="924" spans="28:30" x14ac:dyDescent="0.2">
      <c r="AB924" s="2"/>
      <c r="AC924" s="3"/>
      <c r="AD924" s="3"/>
    </row>
    <row r="925" spans="28:30" x14ac:dyDescent="0.2">
      <c r="AB925" s="3"/>
      <c r="AC925" s="2"/>
      <c r="AD925" s="2"/>
    </row>
    <row r="926" spans="28:30" x14ac:dyDescent="0.2">
      <c r="AB926" s="2"/>
      <c r="AC926" s="3"/>
      <c r="AD926" s="3"/>
    </row>
    <row r="927" spans="28:30" x14ac:dyDescent="0.2">
      <c r="AB927" s="3"/>
      <c r="AC927" s="2"/>
      <c r="AD927" s="2"/>
    </row>
    <row r="928" spans="28:30" x14ac:dyDescent="0.2">
      <c r="AB928" s="2"/>
      <c r="AC928" s="3"/>
      <c r="AD928" s="3"/>
    </row>
    <row r="929" spans="28:30" x14ac:dyDescent="0.2">
      <c r="AB929" s="3"/>
      <c r="AC929" s="2"/>
      <c r="AD929" s="2"/>
    </row>
    <row r="930" spans="28:30" x14ac:dyDescent="0.2">
      <c r="AB930" s="2"/>
      <c r="AC930" s="3"/>
      <c r="AD930" s="3"/>
    </row>
    <row r="931" spans="28:30" x14ac:dyDescent="0.2">
      <c r="AB931" s="3"/>
      <c r="AC931" s="2"/>
      <c r="AD931" s="2"/>
    </row>
    <row r="932" spans="28:30" x14ac:dyDescent="0.2">
      <c r="AB932" s="2"/>
      <c r="AC932" s="3"/>
      <c r="AD932" s="3"/>
    </row>
    <row r="933" spans="28:30" x14ac:dyDescent="0.2">
      <c r="AB933" s="3"/>
      <c r="AC933" s="2"/>
      <c r="AD933" s="2"/>
    </row>
    <row r="934" spans="28:30" x14ac:dyDescent="0.2">
      <c r="AB934" s="2"/>
      <c r="AC934" s="3"/>
      <c r="AD934" s="3"/>
    </row>
    <row r="935" spans="28:30" x14ac:dyDescent="0.2">
      <c r="AB935" s="3"/>
      <c r="AC935" s="2"/>
      <c r="AD935" s="2"/>
    </row>
    <row r="936" spans="28:30" x14ac:dyDescent="0.2">
      <c r="AB936" s="2"/>
      <c r="AC936" s="3"/>
      <c r="AD936" s="3"/>
    </row>
    <row r="937" spans="28:30" x14ac:dyDescent="0.2">
      <c r="AB937" s="3"/>
      <c r="AC937" s="2"/>
      <c r="AD937" s="2"/>
    </row>
    <row r="938" spans="28:30" x14ac:dyDescent="0.2">
      <c r="AB938" s="2"/>
      <c r="AC938" s="3"/>
      <c r="AD938" s="3"/>
    </row>
    <row r="939" spans="28:30" x14ac:dyDescent="0.2">
      <c r="AB939" s="3"/>
      <c r="AC939" s="2"/>
      <c r="AD939" s="2"/>
    </row>
    <row r="940" spans="28:30" x14ac:dyDescent="0.2">
      <c r="AB940" s="2"/>
      <c r="AC940" s="3"/>
      <c r="AD940" s="3"/>
    </row>
    <row r="941" spans="28:30" x14ac:dyDescent="0.2">
      <c r="AB941" s="3"/>
      <c r="AC941" s="2"/>
      <c r="AD941" s="2"/>
    </row>
    <row r="942" spans="28:30" x14ac:dyDescent="0.2">
      <c r="AB942" s="2"/>
      <c r="AC942" s="3"/>
      <c r="AD942" s="3"/>
    </row>
    <row r="943" spans="28:30" x14ac:dyDescent="0.2">
      <c r="AB943" s="3"/>
      <c r="AC943" s="2"/>
      <c r="AD943" s="2"/>
    </row>
    <row r="944" spans="28:30" x14ac:dyDescent="0.2">
      <c r="AB944" s="2"/>
      <c r="AC944" s="3"/>
      <c r="AD944" s="3"/>
    </row>
    <row r="945" spans="28:30" x14ac:dyDescent="0.2">
      <c r="AB945" s="3"/>
      <c r="AC945" s="2"/>
      <c r="AD945" s="2"/>
    </row>
    <row r="946" spans="28:30" x14ac:dyDescent="0.2">
      <c r="AB946" s="2"/>
      <c r="AC946" s="3"/>
      <c r="AD946" s="3"/>
    </row>
    <row r="947" spans="28:30" x14ac:dyDescent="0.2">
      <c r="AB947" s="3"/>
      <c r="AC947" s="2"/>
      <c r="AD947" s="2"/>
    </row>
    <row r="948" spans="28:30" x14ac:dyDescent="0.2">
      <c r="AB948" s="2"/>
      <c r="AC948" s="3"/>
      <c r="AD948" s="3"/>
    </row>
    <row r="949" spans="28:30" x14ac:dyDescent="0.2">
      <c r="AB949" s="3"/>
      <c r="AC949" s="2"/>
      <c r="AD949" s="2"/>
    </row>
    <row r="950" spans="28:30" x14ac:dyDescent="0.2">
      <c r="AB950" s="2"/>
      <c r="AC950" s="3"/>
      <c r="AD950" s="3"/>
    </row>
    <row r="951" spans="28:30" x14ac:dyDescent="0.2">
      <c r="AB951" s="3"/>
      <c r="AC951" s="2"/>
      <c r="AD951" s="2"/>
    </row>
    <row r="952" spans="28:30" x14ac:dyDescent="0.2">
      <c r="AB952" s="2"/>
      <c r="AC952" s="3"/>
      <c r="AD952" s="3"/>
    </row>
    <row r="953" spans="28:30" x14ac:dyDescent="0.2">
      <c r="AB953" s="3"/>
      <c r="AC953" s="2"/>
      <c r="AD953" s="2"/>
    </row>
    <row r="954" spans="28:30" x14ac:dyDescent="0.2">
      <c r="AB954" s="2"/>
      <c r="AC954" s="3"/>
      <c r="AD954" s="3"/>
    </row>
    <row r="955" spans="28:30" x14ac:dyDescent="0.2">
      <c r="AB955" s="3"/>
      <c r="AC955" s="2"/>
      <c r="AD955" s="2"/>
    </row>
    <row r="956" spans="28:30" x14ac:dyDescent="0.2">
      <c r="AB956" s="2"/>
      <c r="AC956" s="3"/>
      <c r="AD956" s="3"/>
    </row>
    <row r="957" spans="28:30" x14ac:dyDescent="0.2">
      <c r="AB957" s="3"/>
      <c r="AC957" s="2"/>
      <c r="AD957" s="2"/>
    </row>
    <row r="958" spans="28:30" x14ac:dyDescent="0.2">
      <c r="AB958" s="2"/>
      <c r="AC958" s="3"/>
      <c r="AD958" s="3"/>
    </row>
    <row r="959" spans="28:30" x14ac:dyDescent="0.2">
      <c r="AB959" s="3"/>
      <c r="AC959" s="2"/>
      <c r="AD959" s="2"/>
    </row>
    <row r="960" spans="28:30" x14ac:dyDescent="0.2">
      <c r="AB960" s="2"/>
      <c r="AC960" s="3"/>
      <c r="AD960" s="3"/>
    </row>
    <row r="961" spans="28:30" x14ac:dyDescent="0.2">
      <c r="AB961" s="3"/>
      <c r="AC961" s="2"/>
      <c r="AD961" s="2"/>
    </row>
    <row r="962" spans="28:30" x14ac:dyDescent="0.2">
      <c r="AB962" s="2"/>
      <c r="AC962" s="3"/>
      <c r="AD962" s="3"/>
    </row>
    <row r="963" spans="28:30" x14ac:dyDescent="0.2">
      <c r="AB963" s="3"/>
      <c r="AC963" s="2"/>
      <c r="AD963" s="2"/>
    </row>
    <row r="964" spans="28:30" x14ac:dyDescent="0.2">
      <c r="AB964" s="2"/>
      <c r="AC964" s="3"/>
      <c r="AD964" s="3"/>
    </row>
    <row r="965" spans="28:30" x14ac:dyDescent="0.2">
      <c r="AB965" s="3"/>
      <c r="AC965" s="2"/>
      <c r="AD965" s="2"/>
    </row>
    <row r="966" spans="28:30" x14ac:dyDescent="0.2">
      <c r="AB966" s="2"/>
      <c r="AC966" s="3"/>
      <c r="AD966" s="3"/>
    </row>
    <row r="967" spans="28:30" x14ac:dyDescent="0.2">
      <c r="AB967" s="3"/>
      <c r="AC967" s="2"/>
      <c r="AD967" s="2"/>
    </row>
    <row r="968" spans="28:30" x14ac:dyDescent="0.2">
      <c r="AB968" s="2"/>
      <c r="AC968" s="3"/>
      <c r="AD968" s="3"/>
    </row>
    <row r="969" spans="28:30" x14ac:dyDescent="0.2">
      <c r="AB969" s="3"/>
      <c r="AC969" s="2"/>
      <c r="AD969" s="2"/>
    </row>
    <row r="970" spans="28:30" x14ac:dyDescent="0.2">
      <c r="AB970" s="2"/>
      <c r="AC970" s="3"/>
      <c r="AD970" s="3"/>
    </row>
    <row r="971" spans="28:30" x14ac:dyDescent="0.2">
      <c r="AB971" s="3"/>
      <c r="AC971" s="2"/>
      <c r="AD971" s="2"/>
    </row>
    <row r="972" spans="28:30" x14ac:dyDescent="0.2">
      <c r="AB972" s="2"/>
      <c r="AC972" s="3"/>
      <c r="AD972" s="3"/>
    </row>
    <row r="973" spans="28:30" x14ac:dyDescent="0.2">
      <c r="AB973" s="3"/>
      <c r="AC973" s="2"/>
      <c r="AD973" s="2"/>
    </row>
    <row r="974" spans="28:30" x14ac:dyDescent="0.2">
      <c r="AB974" s="2"/>
      <c r="AC974" s="3"/>
      <c r="AD974" s="3"/>
    </row>
    <row r="975" spans="28:30" x14ac:dyDescent="0.2">
      <c r="AB975" s="3"/>
      <c r="AC975" s="2"/>
      <c r="AD975" s="2"/>
    </row>
    <row r="976" spans="28:30" x14ac:dyDescent="0.2">
      <c r="AB976" s="2"/>
      <c r="AC976" s="3"/>
      <c r="AD976" s="3"/>
    </row>
    <row r="977" spans="28:30" x14ac:dyDescent="0.2">
      <c r="AB977" s="3"/>
      <c r="AC977" s="2"/>
      <c r="AD977" s="2"/>
    </row>
    <row r="978" spans="28:30" x14ac:dyDescent="0.2">
      <c r="AB978" s="2"/>
      <c r="AC978" s="3"/>
      <c r="AD978" s="3"/>
    </row>
    <row r="979" spans="28:30" x14ac:dyDescent="0.2">
      <c r="AB979" s="3"/>
      <c r="AC979" s="2"/>
      <c r="AD979" s="2"/>
    </row>
    <row r="980" spans="28:30" x14ac:dyDescent="0.2">
      <c r="AB980" s="2"/>
      <c r="AC980" s="3"/>
      <c r="AD980" s="3"/>
    </row>
    <row r="981" spans="28:30" x14ac:dyDescent="0.2">
      <c r="AB981" s="3"/>
      <c r="AC981" s="2"/>
      <c r="AD981" s="2"/>
    </row>
    <row r="982" spans="28:30" x14ac:dyDescent="0.2">
      <c r="AB982" s="2"/>
      <c r="AC982" s="3"/>
      <c r="AD982" s="3"/>
    </row>
    <row r="983" spans="28:30" x14ac:dyDescent="0.2">
      <c r="AB983" s="3"/>
      <c r="AC983" s="2"/>
      <c r="AD983" s="2"/>
    </row>
    <row r="984" spans="28:30" x14ac:dyDescent="0.2">
      <c r="AB984" s="2"/>
      <c r="AC984" s="3"/>
      <c r="AD984" s="3"/>
    </row>
    <row r="985" spans="28:30" x14ac:dyDescent="0.2">
      <c r="AB985" s="3"/>
      <c r="AC985" s="2"/>
      <c r="AD985" s="2"/>
    </row>
    <row r="986" spans="28:30" x14ac:dyDescent="0.2">
      <c r="AB986" s="2"/>
      <c r="AC986" s="3"/>
      <c r="AD986" s="3"/>
    </row>
    <row r="987" spans="28:30" x14ac:dyDescent="0.2">
      <c r="AB987" s="3"/>
      <c r="AC987" s="2"/>
      <c r="AD987" s="2"/>
    </row>
    <row r="988" spans="28:30" x14ac:dyDescent="0.2">
      <c r="AB988" s="2"/>
      <c r="AC988" s="3"/>
      <c r="AD988" s="3"/>
    </row>
    <row r="989" spans="28:30" x14ac:dyDescent="0.2">
      <c r="AB989" s="3"/>
      <c r="AC989" s="2"/>
      <c r="AD989" s="2"/>
    </row>
    <row r="990" spans="28:30" x14ac:dyDescent="0.2">
      <c r="AB990" s="2"/>
      <c r="AC990" s="3"/>
      <c r="AD990" s="3"/>
    </row>
    <row r="991" spans="28:30" x14ac:dyDescent="0.2">
      <c r="AB991" s="3"/>
      <c r="AC991" s="2"/>
      <c r="AD991" s="2"/>
    </row>
    <row r="992" spans="28:30" x14ac:dyDescent="0.2">
      <c r="AB992" s="2"/>
      <c r="AC992" s="3"/>
      <c r="AD992" s="3"/>
    </row>
    <row r="993" spans="28:30" x14ac:dyDescent="0.2">
      <c r="AB993" s="3"/>
      <c r="AC993" s="2"/>
      <c r="AD993" s="2"/>
    </row>
    <row r="994" spans="28:30" x14ac:dyDescent="0.2">
      <c r="AB994" s="2"/>
      <c r="AC994" s="3"/>
      <c r="AD994" s="3"/>
    </row>
    <row r="995" spans="28:30" x14ac:dyDescent="0.2">
      <c r="AB995" s="3"/>
      <c r="AC995" s="2"/>
      <c r="AD995" s="2"/>
    </row>
    <row r="996" spans="28:30" x14ac:dyDescent="0.2">
      <c r="AB996" s="2"/>
      <c r="AC996" s="3"/>
      <c r="AD996" s="3"/>
    </row>
    <row r="997" spans="28:30" x14ac:dyDescent="0.2">
      <c r="AB997" s="3"/>
      <c r="AC997" s="2"/>
      <c r="AD997" s="2"/>
    </row>
    <row r="998" spans="28:30" x14ac:dyDescent="0.2">
      <c r="AB998" s="2"/>
      <c r="AC998" s="3"/>
      <c r="AD998" s="3"/>
    </row>
    <row r="999" spans="28:30" x14ac:dyDescent="0.2">
      <c r="AB999" s="3"/>
      <c r="AC999" s="2"/>
      <c r="AD999" s="2"/>
    </row>
    <row r="1000" spans="28:30" x14ac:dyDescent="0.2">
      <c r="AC1000" s="3"/>
      <c r="AD1000" s="3"/>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IREN_MW_ARR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Ciccale</dc:creator>
  <cp:lastModifiedBy>Julian</cp:lastModifiedBy>
  <dcterms:created xsi:type="dcterms:W3CDTF">2025-03-07T14:28:41Z</dcterms:created>
  <dcterms:modified xsi:type="dcterms:W3CDTF">2026-03-07T18:29:34Z</dcterms:modified>
</cp:coreProperties>
</file>